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S:\3_Oddělení technické\VÝBĚROVÁ ŘÍZENÍ\25_807_Údržba a opravy elektronických zabezpečovacích a slaboproudých systémů 2025 - 2029\"/>
    </mc:Choice>
  </mc:AlternateContent>
  <xr:revisionPtr revIDLastSave="0" documentId="13_ncr:1_{0FA92E7A-B916-4452-A11E-8381611073D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zakázky" sheetId="1" r:id="rId1"/>
    <sheet name="01 - SILNOPROUD A POMOCNÉ..." sheetId="2" r:id="rId2"/>
    <sheet name="02 - EZS" sheetId="3" r:id="rId3"/>
    <sheet name="03 - KAMEROVÉ SYSTÉMY" sheetId="4" r:id="rId4"/>
    <sheet name="04 - STRUKTUROVANÁ KABELÁŽ" sheetId="5" r:id="rId5"/>
    <sheet name="05 - VRN" sheetId="6" r:id="rId6"/>
    <sheet name="Pokyny pro vyplnění" sheetId="7" r:id="rId7"/>
  </sheets>
  <definedNames>
    <definedName name="_xlnm._FilterDatabase" localSheetId="1" hidden="1">'01 - SILNOPROUD A POMOCNÉ...'!$C$81:$K$277</definedName>
    <definedName name="_xlnm._FilterDatabase" localSheetId="2" hidden="1">'02 - EZS'!$C$82:$K$363</definedName>
    <definedName name="_xlnm._FilterDatabase" localSheetId="3" hidden="1">'03 - KAMEROVÉ SYSTÉMY'!$C$81:$K$221</definedName>
    <definedName name="_xlnm._FilterDatabase" localSheetId="4" hidden="1">'04 - STRUKTUROVANÁ KABELÁŽ'!$C$80:$K$249</definedName>
    <definedName name="_xlnm._FilterDatabase" localSheetId="5" hidden="1">'05 - VRN'!$C$86:$K$140</definedName>
    <definedName name="_xlnm.Print_Titles" localSheetId="1">'01 - SILNOPROUD A POMOCNÉ...'!$81:$81</definedName>
    <definedName name="_xlnm.Print_Titles" localSheetId="2">'02 - EZS'!$82:$82</definedName>
    <definedName name="_xlnm.Print_Titles" localSheetId="3">'03 - KAMEROVÉ SYSTÉMY'!$81:$81</definedName>
    <definedName name="_xlnm.Print_Titles" localSheetId="4">'04 - STRUKTUROVANÁ KABELÁŽ'!$80:$80</definedName>
    <definedName name="_xlnm.Print_Titles" localSheetId="5">'05 - VRN'!$86:$86</definedName>
    <definedName name="_xlnm.Print_Titles" localSheetId="0">'Rekapitulace zakázky'!$52:$52</definedName>
    <definedName name="_xlnm.Print_Area" localSheetId="1">'01 - SILNOPROUD A POMOCNÉ...'!$C$4:$J$39,'01 - SILNOPROUD A POMOCNÉ...'!$C$45:$J$63,'01 - SILNOPROUD A POMOCNÉ...'!$C$69:$K$277</definedName>
    <definedName name="_xlnm.Print_Area" localSheetId="2">'02 - EZS'!$C$4:$J$39,'02 - EZS'!$C$45:$J$64,'02 - EZS'!$C$70:$K$363</definedName>
    <definedName name="_xlnm.Print_Area" localSheetId="3">'03 - KAMEROVÉ SYSTÉMY'!$C$4:$J$39,'03 - KAMEROVÉ SYSTÉMY'!$C$45:$J$63,'03 - KAMEROVÉ SYSTÉMY'!$C$69:$K$221</definedName>
    <definedName name="_xlnm.Print_Area" localSheetId="4">'04 - STRUKTUROVANÁ KABELÁŽ'!$C$4:$J$39,'04 - STRUKTUROVANÁ KABELÁŽ'!$C$45:$J$62,'04 - STRUKTUROVANÁ KABELÁŽ'!$C$68:$K$249</definedName>
    <definedName name="_xlnm.Print_Area" localSheetId="5">'05 - VRN'!$C$4:$J$39,'05 - VRN'!$C$45:$J$68,'05 - VRN'!$C$74:$K$140</definedName>
    <definedName name="_xlnm.Print_Area" localSheetId="0">'Rekapitulace zakázky'!$D$4:$AO$36,'Rekapitulace zakázky'!$C$42:$AQ$60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T125" i="6"/>
  <c r="R126" i="6"/>
  <c r="R125" i="6"/>
  <c r="P126" i="6"/>
  <c r="P125" i="6" s="1"/>
  <c r="BI122" i="6"/>
  <c r="BH122" i="6"/>
  <c r="BG122" i="6"/>
  <c r="BF122" i="6"/>
  <c r="T122" i="6"/>
  <c r="T121" i="6" s="1"/>
  <c r="R122" i="6"/>
  <c r="R121" i="6"/>
  <c r="P122" i="6"/>
  <c r="P121" i="6"/>
  <c r="BI117" i="6"/>
  <c r="BH117" i="6"/>
  <c r="BG117" i="6"/>
  <c r="BF117" i="6"/>
  <c r="T117" i="6"/>
  <c r="R117" i="6"/>
  <c r="P117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5" i="6"/>
  <c r="BH105" i="6"/>
  <c r="BG105" i="6"/>
  <c r="BF105" i="6"/>
  <c r="T105" i="6"/>
  <c r="R105" i="6"/>
  <c r="P105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90" i="6"/>
  <c r="BH90" i="6"/>
  <c r="BG90" i="6"/>
  <c r="BF90" i="6"/>
  <c r="T90" i="6"/>
  <c r="T89" i="6" s="1"/>
  <c r="T88" i="6" s="1"/>
  <c r="R90" i="6"/>
  <c r="R89" i="6" s="1"/>
  <c r="R88" i="6" s="1"/>
  <c r="P90" i="6"/>
  <c r="P89" i="6" s="1"/>
  <c r="P88" i="6" s="1"/>
  <c r="J84" i="6"/>
  <c r="J83" i="6"/>
  <c r="F83" i="6"/>
  <c r="F81" i="6"/>
  <c r="E79" i="6"/>
  <c r="J55" i="6"/>
  <c r="J54" i="6"/>
  <c r="F54" i="6"/>
  <c r="F52" i="6"/>
  <c r="E50" i="6"/>
  <c r="J18" i="6"/>
  <c r="E18" i="6"/>
  <c r="F55" i="6"/>
  <c r="J17" i="6"/>
  <c r="J12" i="6"/>
  <c r="J81" i="6"/>
  <c r="E7" i="6"/>
  <c r="E77" i="6" s="1"/>
  <c r="J37" i="5"/>
  <c r="J36" i="5"/>
  <c r="AY58" i="1"/>
  <c r="J35" i="5"/>
  <c r="AX58" i="1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/>
  <c r="J17" i="5"/>
  <c r="J12" i="5"/>
  <c r="J75" i="5"/>
  <c r="E7" i="5"/>
  <c r="E71" i="5" s="1"/>
  <c r="J37" i="4"/>
  <c r="J36" i="4"/>
  <c r="AY57" i="1"/>
  <c r="J35" i="4"/>
  <c r="AX57" i="1" s="1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76" i="4" s="1"/>
  <c r="E7" i="4"/>
  <c r="E72" i="4"/>
  <c r="J37" i="3"/>
  <c r="J36" i="3"/>
  <c r="AY56" i="1"/>
  <c r="J35" i="3"/>
  <c r="AX56" i="1" s="1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9" i="3"/>
  <c r="BH339" i="3"/>
  <c r="BG339" i="3"/>
  <c r="BF339" i="3"/>
  <c r="T339" i="3"/>
  <c r="R339" i="3"/>
  <c r="P339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J17" i="3"/>
  <c r="J12" i="3"/>
  <c r="J77" i="3" s="1"/>
  <c r="E7" i="3"/>
  <c r="E73" i="3" s="1"/>
  <c r="J37" i="2"/>
  <c r="J36" i="2"/>
  <c r="AY55" i="1"/>
  <c r="J35" i="2"/>
  <c r="AX55" i="1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BI85" i="2"/>
  <c r="BH85" i="2"/>
  <c r="BG85" i="2"/>
  <c r="BF85" i="2"/>
  <c r="T85" i="2"/>
  <c r="R85" i="2"/>
  <c r="P85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 s="1"/>
  <c r="J17" i="2"/>
  <c r="J12" i="2"/>
  <c r="J76" i="2" s="1"/>
  <c r="E7" i="2"/>
  <c r="E48" i="2" s="1"/>
  <c r="L50" i="1"/>
  <c r="AM50" i="1"/>
  <c r="AM49" i="1"/>
  <c r="L49" i="1"/>
  <c r="AM47" i="1"/>
  <c r="L47" i="1"/>
  <c r="L45" i="1"/>
  <c r="L44" i="1"/>
  <c r="BK275" i="2"/>
  <c r="J251" i="2"/>
  <c r="J221" i="2"/>
  <c r="BK209" i="2"/>
  <c r="J154" i="2"/>
  <c r="BK139" i="2"/>
  <c r="AS54" i="1"/>
  <c r="BK215" i="2"/>
  <c r="J200" i="2"/>
  <c r="BK179" i="2"/>
  <c r="J157" i="2"/>
  <c r="J263" i="2"/>
  <c r="BK233" i="2"/>
  <c r="J173" i="2"/>
  <c r="J148" i="2"/>
  <c r="BK97" i="2"/>
  <c r="J133" i="2"/>
  <c r="J182" i="2"/>
  <c r="BK161" i="2"/>
  <c r="J130" i="2"/>
  <c r="BK136" i="2"/>
  <c r="J105" i="2"/>
  <c r="BK92" i="2"/>
  <c r="BK227" i="3"/>
  <c r="J312" i="3"/>
  <c r="J267" i="3"/>
  <c r="BK127" i="3"/>
  <c r="BK294" i="3"/>
  <c r="BK246" i="3"/>
  <c r="J197" i="3"/>
  <c r="J185" i="3"/>
  <c r="J96" i="3"/>
  <c r="BK312" i="3"/>
  <c r="BK177" i="3"/>
  <c r="J113" i="3"/>
  <c r="J300" i="3"/>
  <c r="J249" i="3"/>
  <c r="BK231" i="3"/>
  <c r="J153" i="3"/>
  <c r="J122" i="3"/>
  <c r="J214" i="3"/>
  <c r="BK138" i="3"/>
  <c r="J360" i="3"/>
  <c r="J348" i="3"/>
  <c r="BK324" i="3"/>
  <c r="J224" i="3"/>
  <c r="J168" i="3"/>
  <c r="J127" i="3"/>
  <c r="J282" i="3"/>
  <c r="J222" i="3"/>
  <c r="J162" i="3"/>
  <c r="J89" i="3"/>
  <c r="J356" i="3"/>
  <c r="BK234" i="3"/>
  <c r="BK207" i="3"/>
  <c r="J195" i="3"/>
  <c r="BK168" i="3"/>
  <c r="BK132" i="3"/>
  <c r="BK122" i="3"/>
  <c r="J294" i="3"/>
  <c r="J219" i="3"/>
  <c r="BK145" i="3"/>
  <c r="J208" i="4"/>
  <c r="BK122" i="4"/>
  <c r="BK196" i="4"/>
  <c r="J156" i="4"/>
  <c r="J220" i="4"/>
  <c r="BK175" i="4"/>
  <c r="J216" i="4"/>
  <c r="BK186" i="4"/>
  <c r="J163" i="4"/>
  <c r="J142" i="4"/>
  <c r="BK101" i="4"/>
  <c r="J154" i="4"/>
  <c r="BK124" i="4"/>
  <c r="J186" i="4"/>
  <c r="BK137" i="4"/>
  <c r="J205" i="4"/>
  <c r="J177" i="4"/>
  <c r="BK154" i="4"/>
  <c r="BK139" i="4"/>
  <c r="BK120" i="4"/>
  <c r="J103" i="4"/>
  <c r="J94" i="4"/>
  <c r="BK222" i="5"/>
  <c r="BK146" i="5"/>
  <c r="BK108" i="5"/>
  <c r="BK171" i="5"/>
  <c r="BK99" i="5"/>
  <c r="J189" i="5"/>
  <c r="J206" i="5"/>
  <c r="J175" i="5"/>
  <c r="J105" i="5"/>
  <c r="BK230" i="5"/>
  <c r="BK213" i="5"/>
  <c r="BK173" i="5"/>
  <c r="J159" i="5"/>
  <c r="J146" i="5"/>
  <c r="BK136" i="5"/>
  <c r="J87" i="5"/>
  <c r="J179" i="5"/>
  <c r="J108" i="5"/>
  <c r="BK87" i="5"/>
  <c r="BK187" i="5"/>
  <c r="J164" i="5"/>
  <c r="J222" i="5"/>
  <c r="J173" i="5"/>
  <c r="J119" i="5"/>
  <c r="BK241" i="5"/>
  <c r="BK220" i="5"/>
  <c r="J213" i="5"/>
  <c r="J196" i="5"/>
  <c r="J183" i="5"/>
  <c r="BK135" i="6"/>
  <c r="BK130" i="6"/>
  <c r="J90" i="6"/>
  <c r="J239" i="2"/>
  <c r="BK251" i="2"/>
  <c r="J192" i="2"/>
  <c r="J151" i="2"/>
  <c r="BK230" i="2"/>
  <c r="J120" i="2"/>
  <c r="J142" i="2"/>
  <c r="BK88" i="2"/>
  <c r="BK111" i="3"/>
  <c r="BK108" i="3"/>
  <c r="J192" i="3"/>
  <c r="J229" i="3"/>
  <c r="BK321" i="3"/>
  <c r="BK195" i="3"/>
  <c r="BK86" i="3"/>
  <c r="BK360" i="3"/>
  <c r="BK291" i="3"/>
  <c r="J103" i="3"/>
  <c r="J108" i="3"/>
  <c r="BK185" i="3"/>
  <c r="J98" i="3"/>
  <c r="J205" i="3"/>
  <c r="BK105" i="4"/>
  <c r="BK91" i="4"/>
  <c r="J196" i="4"/>
  <c r="BK135" i="4"/>
  <c r="BK216" i="4"/>
  <c r="BK118" i="4"/>
  <c r="BK144" i="4"/>
  <c r="J97" i="5"/>
  <c r="J110" i="5"/>
  <c r="J230" i="5"/>
  <c r="BK127" i="5"/>
  <c r="J187" i="5"/>
  <c r="BK112" i="5"/>
  <c r="BK97" i="5"/>
  <c r="BK179" i="5"/>
  <c r="BK238" i="5"/>
  <c r="BK206" i="5"/>
  <c r="BK139" i="6"/>
  <c r="J97" i="6"/>
  <c r="J135" i="6"/>
  <c r="BK90" i="6"/>
  <c r="J93" i="6"/>
  <c r="BK272" i="2"/>
  <c r="BK227" i="2"/>
  <c r="J203" i="2"/>
  <c r="BK151" i="2"/>
  <c r="BK122" i="2"/>
  <c r="BK254" i="2"/>
  <c r="J227" i="2"/>
  <c r="BK203" i="2"/>
  <c r="BK182" i="2"/>
  <c r="J161" i="2"/>
  <c r="BK257" i="2"/>
  <c r="J236" i="2"/>
  <c r="BK164" i="2"/>
  <c r="J179" i="2"/>
  <c r="J92" i="2"/>
  <c r="J145" i="2"/>
  <c r="BK148" i="2"/>
  <c r="J107" i="2"/>
  <c r="BK85" i="2"/>
  <c r="J237" i="3"/>
  <c r="J291" i="3"/>
  <c r="J116" i="3"/>
  <c r="BK98" i="3"/>
  <c r="BK276" i="3"/>
  <c r="J172" i="3"/>
  <c r="BK279" i="3"/>
  <c r="BK150" i="3"/>
  <c r="J342" i="3"/>
  <c r="J209" i="3"/>
  <c r="J145" i="3"/>
  <c r="BK118" i="3"/>
  <c r="BK212" i="3"/>
  <c r="BK362" i="3"/>
  <c r="BK348" i="3"/>
  <c r="BK330" i="3"/>
  <c r="BK267" i="3"/>
  <c r="J143" i="3"/>
  <c r="J339" i="3"/>
  <c r="J234" i="3"/>
  <c r="BK155" i="3"/>
  <c r="J276" i="3"/>
  <c r="BK209" i="3"/>
  <c r="BK160" i="3"/>
  <c r="BK120" i="3"/>
  <c r="BK229" i="3"/>
  <c r="BK188" i="4"/>
  <c r="J137" i="4"/>
  <c r="BK88" i="4"/>
  <c r="BK158" i="4"/>
  <c r="BK183" i="4"/>
  <c r="J202" i="4"/>
  <c r="J183" i="4"/>
  <c r="BK133" i="4"/>
  <c r="J112" i="4"/>
  <c r="BK129" i="4"/>
  <c r="J126" i="4"/>
  <c r="J214" i="4"/>
  <c r="BK156" i="4"/>
  <c r="J129" i="4"/>
  <c r="J108" i="4"/>
  <c r="BK92" i="5"/>
  <c r="J152" i="5"/>
  <c r="J124" i="5"/>
  <c r="BK166" i="5"/>
  <c r="J247" i="5"/>
  <c r="BK185" i="5"/>
  <c r="BK168" i="5"/>
  <c r="J220" i="5"/>
  <c r="J177" i="5"/>
  <c r="J139" i="5"/>
  <c r="J117" i="5"/>
  <c r="BK115" i="5"/>
  <c r="BK189" i="5"/>
  <c r="BK154" i="5"/>
  <c r="J92" i="5"/>
  <c r="BK175" i="5"/>
  <c r="J99" i="5"/>
  <c r="J217" i="5"/>
  <c r="BK209" i="5"/>
  <c r="BK181" i="5"/>
  <c r="J117" i="6"/>
  <c r="J101" i="6"/>
  <c r="J111" i="6"/>
  <c r="BK114" i="6"/>
  <c r="J126" i="6"/>
  <c r="BK266" i="2"/>
  <c r="BK224" i="2"/>
  <c r="J212" i="2"/>
  <c r="J176" i="2"/>
  <c r="BK130" i="2"/>
  <c r="J275" i="2"/>
  <c r="J260" i="2"/>
  <c r="BK245" i="2"/>
  <c r="J218" i="2"/>
  <c r="BK197" i="2"/>
  <c r="J185" i="2"/>
  <c r="BK117" i="2"/>
  <c r="BK239" i="2"/>
  <c r="BK221" i="2"/>
  <c r="BK157" i="2"/>
  <c r="BK176" i="2"/>
  <c r="J110" i="2"/>
  <c r="J139" i="2"/>
  <c r="BK105" i="2"/>
  <c r="J112" i="2"/>
  <c r="BK300" i="3"/>
  <c r="BK318" i="3"/>
  <c r="J170" i="3"/>
  <c r="BK285" i="3"/>
  <c r="BK200" i="3"/>
  <c r="J125" i="3"/>
  <c r="J231" i="3"/>
  <c r="BK125" i="3"/>
  <c r="J303" i="3"/>
  <c r="BK282" i="3"/>
  <c r="BK170" i="3"/>
  <c r="J132" i="3"/>
  <c r="BK202" i="3"/>
  <c r="BK356" i="3"/>
  <c r="BK342" i="3"/>
  <c r="J318" i="3"/>
  <c r="J207" i="3"/>
  <c r="BK91" i="3"/>
  <c r="J182" i="3"/>
  <c r="BK130" i="3"/>
  <c r="BK358" i="3"/>
  <c r="BK237" i="3"/>
  <c r="BK214" i="3"/>
  <c r="J135" i="3"/>
  <c r="BK306" i="3"/>
  <c r="BK217" i="3"/>
  <c r="J161" i="4"/>
  <c r="BK112" i="4"/>
  <c r="J218" i="4"/>
  <c r="J85" i="4"/>
  <c r="BK170" i="4"/>
  <c r="BK193" i="4"/>
  <c r="BK165" i="4"/>
  <c r="J118" i="4"/>
  <c r="BK99" i="4"/>
  <c r="BK110" i="4"/>
  <c r="J124" i="4"/>
  <c r="BK179" i="4"/>
  <c r="J148" i="4"/>
  <c r="J105" i="4"/>
  <c r="J88" i="4"/>
  <c r="J144" i="5"/>
  <c r="J238" i="5"/>
  <c r="BK139" i="5"/>
  <c r="BK183" i="5"/>
  <c r="J194" i="5"/>
  <c r="J112" i="5"/>
  <c r="BK227" i="5"/>
  <c r="J157" i="5"/>
  <c r="J139" i="6"/>
  <c r="J257" i="2"/>
  <c r="BK189" i="2"/>
  <c r="J88" i="2"/>
  <c r="BK242" i="2"/>
  <c r="J148" i="3"/>
  <c r="J285" i="3"/>
  <c r="J175" i="3"/>
  <c r="J193" i="4"/>
  <c r="BK177" i="4"/>
  <c r="J144" i="4"/>
  <c r="J84" i="5"/>
  <c r="BK159" i="5"/>
  <c r="J89" i="5"/>
  <c r="J166" i="5"/>
  <c r="BK235" i="5"/>
  <c r="J201" i="5"/>
  <c r="BK164" i="5"/>
  <c r="BK122" i="6"/>
  <c r="BK117" i="6"/>
  <c r="J105" i="6"/>
  <c r="BK236" i="2"/>
  <c r="BK200" i="2"/>
  <c r="BK127" i="2"/>
  <c r="J272" i="2"/>
  <c r="J233" i="2"/>
  <c r="BK206" i="2"/>
  <c r="J170" i="2"/>
  <c r="BK115" i="2"/>
  <c r="J206" i="2"/>
  <c r="J127" i="2"/>
  <c r="BK170" i="2"/>
  <c r="BK173" i="2"/>
  <c r="BK120" i="2"/>
  <c r="BK100" i="2"/>
  <c r="J306" i="3"/>
  <c r="J288" i="3"/>
  <c r="J187" i="3"/>
  <c r="BK89" i="3"/>
  <c r="BK205" i="3"/>
  <c r="BK148" i="3"/>
  <c r="J336" i="3"/>
  <c r="J190" i="3"/>
  <c r="J138" i="3"/>
  <c r="BK255" i="3"/>
  <c r="J358" i="3"/>
  <c r="BK333" i="3"/>
  <c r="J200" i="3"/>
  <c r="BK140" i="3"/>
  <c r="J227" i="3"/>
  <c r="J309" i="3"/>
  <c r="BK224" i="3"/>
  <c r="BK172" i="3"/>
  <c r="BK303" i="3"/>
  <c r="J160" i="3"/>
  <c r="J179" i="4"/>
  <c r="J116" i="4"/>
  <c r="BK202" i="4"/>
  <c r="J188" i="4"/>
  <c r="J131" i="4"/>
  <c r="BK214" i="4"/>
  <c r="J120" i="4"/>
  <c r="BK163" i="4"/>
  <c r="BK126" i="4"/>
  <c r="BK97" i="4"/>
  <c r="J136" i="5"/>
  <c r="BK142" i="5"/>
  <c r="BK232" i="5"/>
  <c r="BK191" i="5"/>
  <c r="BK247" i="5"/>
  <c r="J211" i="5"/>
  <c r="BK152" i="5"/>
  <c r="J142" i="5"/>
  <c r="BK119" i="5"/>
  <c r="J149" i="5"/>
  <c r="BK94" i="5"/>
  <c r="J171" i="5"/>
  <c r="J209" i="2"/>
  <c r="J167" i="2"/>
  <c r="BK112" i="2"/>
  <c r="J242" i="2"/>
  <c r="J224" i="2"/>
  <c r="J100" i="2"/>
  <c r="BK159" i="2"/>
  <c r="BK167" i="2"/>
  <c r="J85" i="2"/>
  <c r="BK102" i="2"/>
  <c r="BK95" i="2"/>
  <c r="BK261" i="3"/>
  <c r="BK315" i="3"/>
  <c r="J217" i="3"/>
  <c r="J106" i="3"/>
  <c r="J252" i="3"/>
  <c r="BK157" i="3"/>
  <c r="BK297" i="3"/>
  <c r="BK153" i="3"/>
  <c r="BK103" i="3"/>
  <c r="BK288" i="3"/>
  <c r="BK175" i="3"/>
  <c r="BK135" i="3"/>
  <c r="BK327" i="3"/>
  <c r="J362" i="3"/>
  <c r="BK345" i="3"/>
  <c r="J261" i="3"/>
  <c r="BK162" i="3"/>
  <c r="J118" i="3"/>
  <c r="BK258" i="3"/>
  <c r="BK180" i="3"/>
  <c r="J321" i="3"/>
  <c r="BK243" i="3"/>
  <c r="BK197" i="3"/>
  <c r="J140" i="3"/>
  <c r="J91" i="3"/>
  <c r="J255" i="3"/>
  <c r="J170" i="4"/>
  <c r="J97" i="4"/>
  <c r="J110" i="4"/>
  <c r="J211" i="4"/>
  <c r="BK205" i="4"/>
  <c r="J181" i="4"/>
  <c r="BK146" i="4"/>
  <c r="J122" i="4"/>
  <c r="BK94" i="4"/>
  <c r="BK108" i="4"/>
  <c r="BK208" i="4"/>
  <c r="J158" i="4"/>
  <c r="BK142" i="4"/>
  <c r="J99" i="4"/>
  <c r="BK217" i="5"/>
  <c r="BK130" i="5"/>
  <c r="BK144" i="5"/>
  <c r="J225" i="5"/>
  <c r="BK196" i="5"/>
  <c r="J244" i="5"/>
  <c r="BK97" i="6"/>
  <c r="BK260" i="2"/>
  <c r="BK195" i="2"/>
  <c r="J248" i="2"/>
  <c r="J189" i="2"/>
  <c r="BK154" i="2"/>
  <c r="J197" i="2"/>
  <c r="BK145" i="2"/>
  <c r="J102" i="2"/>
  <c r="J97" i="2"/>
  <c r="BK240" i="3"/>
  <c r="BK219" i="3"/>
  <c r="J330" i="3"/>
  <c r="J315" i="3"/>
  <c r="J345" i="3"/>
  <c r="J165" i="3"/>
  <c r="J258" i="3"/>
  <c r="BK106" i="3"/>
  <c r="BK339" i="3"/>
  <c r="J180" i="3"/>
  <c r="BK273" i="3"/>
  <c r="J177" i="3"/>
  <c r="J240" i="3"/>
  <c r="BK182" i="3"/>
  <c r="J130" i="3"/>
  <c r="BK252" i="3"/>
  <c r="BK181" i="4"/>
  <c r="BK220" i="4"/>
  <c r="BK211" i="4"/>
  <c r="BK148" i="4"/>
  <c r="J91" i="4"/>
  <c r="J199" i="4"/>
  <c r="BK161" i="4"/>
  <c r="J135" i="4"/>
  <c r="J102" i="5"/>
  <c r="J133" i="5"/>
  <c r="BK105" i="5"/>
  <c r="J181" i="5"/>
  <c r="J115" i="5"/>
  <c r="J209" i="5"/>
  <c r="BK157" i="5"/>
  <c r="BK124" i="5"/>
  <c r="BK122" i="5"/>
  <c r="BK201" i="5"/>
  <c r="BK84" i="5"/>
  <c r="BK225" i="5"/>
  <c r="J191" i="5"/>
  <c r="J162" i="5"/>
  <c r="J130" i="6"/>
  <c r="BK101" i="6"/>
  <c r="J122" i="6"/>
  <c r="BK126" i="6"/>
  <c r="J269" i="2"/>
  <c r="J254" i="2"/>
  <c r="J215" i="2"/>
  <c r="BK142" i="2"/>
  <c r="J117" i="2"/>
  <c r="BK269" i="2"/>
  <c r="J230" i="2"/>
  <c r="J195" i="2"/>
  <c r="J159" i="2"/>
  <c r="J266" i="2"/>
  <c r="J245" i="2"/>
  <c r="BK192" i="2"/>
  <c r="BK110" i="2"/>
  <c r="J95" i="2"/>
  <c r="BK133" i="2"/>
  <c r="J122" i="2"/>
  <c r="J115" i="2"/>
  <c r="BK107" i="2"/>
  <c r="BK96" i="3"/>
  <c r="J270" i="3"/>
  <c r="BK143" i="3"/>
  <c r="J101" i="3"/>
  <c r="J273" i="3"/>
  <c r="BK190" i="3"/>
  <c r="BK93" i="3"/>
  <c r="BK192" i="3"/>
  <c r="J111" i="3"/>
  <c r="J333" i="3"/>
  <c r="J243" i="3"/>
  <c r="J157" i="3"/>
  <c r="BK264" i="3"/>
  <c r="BK165" i="3"/>
  <c r="J353" i="3"/>
  <c r="BK336" i="3"/>
  <c r="J264" i="3"/>
  <c r="J155" i="3"/>
  <c r="J327" i="3"/>
  <c r="BK249" i="3"/>
  <c r="BK113" i="3"/>
  <c r="BK353" i="3"/>
  <c r="J202" i="3"/>
  <c r="J150" i="3"/>
  <c r="BK309" i="3"/>
  <c r="J246" i="3"/>
  <c r="BK172" i="4"/>
  <c r="J139" i="4"/>
  <c r="BK131" i="4"/>
  <c r="J150" i="4"/>
  <c r="BK152" i="4"/>
  <c r="BK191" i="4"/>
  <c r="J167" i="4"/>
  <c r="BK150" i="4"/>
  <c r="J114" i="4"/>
  <c r="BK199" i="4"/>
  <c r="BK116" i="4"/>
  <c r="BK103" i="4"/>
  <c r="J191" i="4"/>
  <c r="J146" i="4"/>
  <c r="BK114" i="4"/>
  <c r="BK85" i="4"/>
  <c r="J199" i="5"/>
  <c r="J227" i="5"/>
  <c r="BK102" i="5"/>
  <c r="BK215" i="5"/>
  <c r="BK133" i="5"/>
  <c r="J241" i="5"/>
  <c r="BK204" i="5"/>
  <c r="BK162" i="5"/>
  <c r="BK149" i="5"/>
  <c r="J127" i="5"/>
  <c r="J122" i="5"/>
  <c r="BK199" i="5"/>
  <c r="BK110" i="5"/>
  <c r="BK177" i="5"/>
  <c r="BK89" i="5"/>
  <c r="J232" i="5"/>
  <c r="BK211" i="5"/>
  <c r="J168" i="5"/>
  <c r="J114" i="6"/>
  <c r="BK93" i="6"/>
  <c r="BK137" i="6"/>
  <c r="BK218" i="2"/>
  <c r="J136" i="2"/>
  <c r="BK263" i="2"/>
  <c r="BK212" i="2"/>
  <c r="J164" i="2"/>
  <c r="BK248" i="2"/>
  <c r="BK185" i="2"/>
  <c r="J125" i="2"/>
  <c r="BK125" i="2"/>
  <c r="J297" i="3"/>
  <c r="J212" i="3"/>
  <c r="BK101" i="3"/>
  <c r="J324" i="3"/>
  <c r="BK187" i="3"/>
  <c r="J120" i="3"/>
  <c r="BK116" i="3"/>
  <c r="J279" i="3"/>
  <c r="BK270" i="3"/>
  <c r="J86" i="3"/>
  <c r="BK222" i="3"/>
  <c r="J93" i="3"/>
  <c r="J172" i="4"/>
  <c r="BK167" i="4"/>
  <c r="BK218" i="4"/>
  <c r="J152" i="4"/>
  <c r="J175" i="4"/>
  <c r="J101" i="4"/>
  <c r="J165" i="4"/>
  <c r="J133" i="4"/>
  <c r="J235" i="5"/>
  <c r="J94" i="5"/>
  <c r="BK244" i="5"/>
  <c r="J130" i="5"/>
  <c r="BK194" i="5"/>
  <c r="BK117" i="5"/>
  <c r="J204" i="5"/>
  <c r="J185" i="5"/>
  <c r="J215" i="5"/>
  <c r="J154" i="5"/>
  <c r="BK111" i="6"/>
  <c r="BK105" i="6"/>
  <c r="J137" i="6"/>
  <c r="P188" i="2" l="1"/>
  <c r="P352" i="3"/>
  <c r="P351" i="3" s="1"/>
  <c r="P83" i="3" s="1"/>
  <c r="AU56" i="1" s="1"/>
  <c r="R96" i="4"/>
  <c r="R83" i="5"/>
  <c r="R82" i="5" s="1"/>
  <c r="R81" i="5" s="1"/>
  <c r="R84" i="2"/>
  <c r="BK352" i="3"/>
  <c r="BK351" i="3" s="1"/>
  <c r="J351" i="3" s="1"/>
  <c r="J62" i="3" s="1"/>
  <c r="P96" i="4"/>
  <c r="P84" i="2"/>
  <c r="P83" i="2" s="1"/>
  <c r="P82" i="2" s="1"/>
  <c r="AU55" i="1" s="1"/>
  <c r="T352" i="3"/>
  <c r="T351" i="3"/>
  <c r="BK188" i="2"/>
  <c r="BK83" i="2" s="1"/>
  <c r="J83" i="2" s="1"/>
  <c r="J60" i="2" s="1"/>
  <c r="J188" i="2"/>
  <c r="J62" i="2" s="1"/>
  <c r="BK92" i="6"/>
  <c r="J92" i="6" s="1"/>
  <c r="J62" i="6" s="1"/>
  <c r="R188" i="2"/>
  <c r="R352" i="3"/>
  <c r="R351" i="3" s="1"/>
  <c r="R83" i="3" s="1"/>
  <c r="T96" i="4"/>
  <c r="P110" i="6"/>
  <c r="BK84" i="2"/>
  <c r="T85" i="3"/>
  <c r="T84" i="3" s="1"/>
  <c r="T83" i="3" s="1"/>
  <c r="P84" i="4"/>
  <c r="P92" i="6"/>
  <c r="R92" i="6"/>
  <c r="T188" i="2"/>
  <c r="R85" i="3"/>
  <c r="R84" i="3"/>
  <c r="BK83" i="5"/>
  <c r="J83" i="5"/>
  <c r="J61" i="5" s="1"/>
  <c r="T84" i="2"/>
  <c r="R84" i="4"/>
  <c r="R110" i="6"/>
  <c r="R109" i="6" s="1"/>
  <c r="R87" i="6" s="1"/>
  <c r="BK129" i="6"/>
  <c r="J129" i="6" s="1"/>
  <c r="J67" i="6" s="1"/>
  <c r="BK96" i="4"/>
  <c r="J96" i="4"/>
  <c r="J62" i="4" s="1"/>
  <c r="P83" i="5"/>
  <c r="P82" i="5" s="1"/>
  <c r="P81" i="5" s="1"/>
  <c r="AU58" i="1" s="1"/>
  <c r="BK110" i="6"/>
  <c r="J110" i="6" s="1"/>
  <c r="J64" i="6" s="1"/>
  <c r="P129" i="6"/>
  <c r="P85" i="3"/>
  <c r="P84" i="3"/>
  <c r="BK84" i="4"/>
  <c r="BK83" i="4" s="1"/>
  <c r="T83" i="5"/>
  <c r="T82" i="5" s="1"/>
  <c r="T81" i="5" s="1"/>
  <c r="T110" i="6"/>
  <c r="R129" i="6"/>
  <c r="BK85" i="3"/>
  <c r="BK84" i="3" s="1"/>
  <c r="J84" i="3" s="1"/>
  <c r="J60" i="3" s="1"/>
  <c r="J85" i="3"/>
  <c r="J61" i="3" s="1"/>
  <c r="T84" i="4"/>
  <c r="T92" i="6"/>
  <c r="T129" i="6"/>
  <c r="BK89" i="6"/>
  <c r="J89" i="6"/>
  <c r="J61" i="6" s="1"/>
  <c r="BK125" i="6"/>
  <c r="J125" i="6" s="1"/>
  <c r="J66" i="6" s="1"/>
  <c r="BK121" i="6"/>
  <c r="J121" i="6"/>
  <c r="J65" i="6" s="1"/>
  <c r="BE97" i="6"/>
  <c r="BE105" i="6"/>
  <c r="BK82" i="5"/>
  <c r="BK81" i="5" s="1"/>
  <c r="J81" i="5" s="1"/>
  <c r="J59" i="5" s="1"/>
  <c r="E48" i="6"/>
  <c r="J52" i="6"/>
  <c r="F84" i="6"/>
  <c r="BE111" i="6"/>
  <c r="BE90" i="6"/>
  <c r="BE122" i="6"/>
  <c r="BE130" i="6"/>
  <c r="BE114" i="6"/>
  <c r="BE137" i="6"/>
  <c r="BE139" i="6"/>
  <c r="BE101" i="6"/>
  <c r="BE117" i="6"/>
  <c r="BE126" i="6"/>
  <c r="BE93" i="6"/>
  <c r="BE135" i="6"/>
  <c r="E48" i="5"/>
  <c r="BE154" i="5"/>
  <c r="BE173" i="5"/>
  <c r="BE183" i="5"/>
  <c r="BE189" i="5"/>
  <c r="BE199" i="5"/>
  <c r="BE201" i="5"/>
  <c r="BE217" i="5"/>
  <c r="BE232" i="5"/>
  <c r="BE87" i="5"/>
  <c r="BE102" i="5"/>
  <c r="BE122" i="5"/>
  <c r="BE146" i="5"/>
  <c r="BE191" i="5"/>
  <c r="BE196" i="5"/>
  <c r="J84" i="4"/>
  <c r="J61" i="4" s="1"/>
  <c r="BE84" i="5"/>
  <c r="BE133" i="5"/>
  <c r="BE175" i="5"/>
  <c r="BE206" i="5"/>
  <c r="BE238" i="5"/>
  <c r="J52" i="5"/>
  <c r="BE127" i="5"/>
  <c r="BE181" i="5"/>
  <c r="BE187" i="5"/>
  <c r="BE215" i="5"/>
  <c r="BE92" i="5"/>
  <c r="BE94" i="5"/>
  <c r="BE99" i="5"/>
  <c r="BE105" i="5"/>
  <c r="BE136" i="5"/>
  <c r="BE152" i="5"/>
  <c r="BE108" i="5"/>
  <c r="BE112" i="5"/>
  <c r="BE139" i="5"/>
  <c r="BE142" i="5"/>
  <c r="BE144" i="5"/>
  <c r="BE157" i="5"/>
  <c r="BE159" i="5"/>
  <c r="BE162" i="5"/>
  <c r="BE164" i="5"/>
  <c r="BE168" i="5"/>
  <c r="BE179" i="5"/>
  <c r="BE225" i="5"/>
  <c r="BE227" i="5"/>
  <c r="BE241" i="5"/>
  <c r="BE247" i="5"/>
  <c r="BE119" i="5"/>
  <c r="BE124" i="5"/>
  <c r="BE171" i="5"/>
  <c r="BE209" i="5"/>
  <c r="BE235" i="5"/>
  <c r="BE177" i="5"/>
  <c r="BE97" i="5"/>
  <c r="BE110" i="5"/>
  <c r="BE117" i="5"/>
  <c r="BE130" i="5"/>
  <c r="BE185" i="5"/>
  <c r="BE220" i="5"/>
  <c r="BE222" i="5"/>
  <c r="BE244" i="5"/>
  <c r="F55" i="5"/>
  <c r="BE149" i="5"/>
  <c r="BE166" i="5"/>
  <c r="BE194" i="5"/>
  <c r="BE211" i="5"/>
  <c r="BE204" i="5"/>
  <c r="BE213" i="5"/>
  <c r="BE230" i="5"/>
  <c r="BE89" i="5"/>
  <c r="BE115" i="5"/>
  <c r="E48" i="4"/>
  <c r="F79" i="4"/>
  <c r="BE91" i="4"/>
  <c r="BE108" i="4"/>
  <c r="BE122" i="4"/>
  <c r="BE133" i="4"/>
  <c r="BE146" i="4"/>
  <c r="BE170" i="4"/>
  <c r="BE181" i="4"/>
  <c r="BE208" i="4"/>
  <c r="BE218" i="4"/>
  <c r="BE220" i="4"/>
  <c r="BE103" i="4"/>
  <c r="BE129" i="4"/>
  <c r="BE172" i="4"/>
  <c r="BE191" i="4"/>
  <c r="BE216" i="4"/>
  <c r="BE85" i="4"/>
  <c r="BE114" i="4"/>
  <c r="BE126" i="4"/>
  <c r="BE139" i="4"/>
  <c r="BE112" i="4"/>
  <c r="BE142" i="4"/>
  <c r="BE175" i="4"/>
  <c r="BE186" i="4"/>
  <c r="BE105" i="4"/>
  <c r="BE120" i="4"/>
  <c r="BE124" i="4"/>
  <c r="BE131" i="4"/>
  <c r="BE135" i="4"/>
  <c r="BE161" i="4"/>
  <c r="BE97" i="4"/>
  <c r="BE144" i="4"/>
  <c r="BE148" i="4"/>
  <c r="BE150" i="4"/>
  <c r="BE156" i="4"/>
  <c r="BE202" i="4"/>
  <c r="BE88" i="4"/>
  <c r="BE94" i="4"/>
  <c r="BE99" i="4"/>
  <c r="BE110" i="4"/>
  <c r="BE163" i="4"/>
  <c r="BE179" i="4"/>
  <c r="BE188" i="4"/>
  <c r="J52" i="4"/>
  <c r="BE137" i="4"/>
  <c r="BE152" i="4"/>
  <c r="BE183" i="4"/>
  <c r="BE196" i="4"/>
  <c r="BE205" i="4"/>
  <c r="BE214" i="4"/>
  <c r="BE118" i="4"/>
  <c r="BE199" i="4"/>
  <c r="BE116" i="4"/>
  <c r="BE165" i="4"/>
  <c r="BE167" i="4"/>
  <c r="BE177" i="4"/>
  <c r="BE193" i="4"/>
  <c r="BE211" i="4"/>
  <c r="BE101" i="4"/>
  <c r="BE154" i="4"/>
  <c r="BE158" i="4"/>
  <c r="BE89" i="3"/>
  <c r="BE93" i="3"/>
  <c r="BE103" i="3"/>
  <c r="BE116" i="3"/>
  <c r="BE180" i="3"/>
  <c r="BE187" i="3"/>
  <c r="BE192" i="3"/>
  <c r="BE212" i="3"/>
  <c r="BE231" i="3"/>
  <c r="BE258" i="3"/>
  <c r="BE270" i="3"/>
  <c r="BE303" i="3"/>
  <c r="BE315" i="3"/>
  <c r="J52" i="3"/>
  <c r="BE113" i="3"/>
  <c r="BE175" i="3"/>
  <c r="BE195" i="3"/>
  <c r="BE205" i="3"/>
  <c r="BE219" i="3"/>
  <c r="BE227" i="3"/>
  <c r="BE229" i="3"/>
  <c r="BE267" i="3"/>
  <c r="BE282" i="3"/>
  <c r="BE300" i="3"/>
  <c r="BE327" i="3"/>
  <c r="BE348" i="3"/>
  <c r="BE360" i="3"/>
  <c r="BE279" i="3"/>
  <c r="BE132" i="3"/>
  <c r="BE170" i="3"/>
  <c r="BE172" i="3"/>
  <c r="BE252" i="3"/>
  <c r="BE285" i="3"/>
  <c r="BE291" i="3"/>
  <c r="BE306" i="3"/>
  <c r="E48" i="3"/>
  <c r="F80" i="3"/>
  <c r="BE98" i="3"/>
  <c r="BE101" i="3"/>
  <c r="BE106" i="3"/>
  <c r="BE120" i="3"/>
  <c r="BE122" i="3"/>
  <c r="BE135" i="3"/>
  <c r="BE148" i="3"/>
  <c r="BE150" i="3"/>
  <c r="BE153" i="3"/>
  <c r="BE197" i="3"/>
  <c r="BE214" i="3"/>
  <c r="BE224" i="3"/>
  <c r="BE234" i="3"/>
  <c r="BE345" i="3"/>
  <c r="BE353" i="3"/>
  <c r="BE356" i="3"/>
  <c r="BE358" i="3"/>
  <c r="BE362" i="3"/>
  <c r="BE155" i="3"/>
  <c r="BE160" i="3"/>
  <c r="BE177" i="3"/>
  <c r="BE209" i="3"/>
  <c r="BE237" i="3"/>
  <c r="BE246" i="3"/>
  <c r="BE249" i="3"/>
  <c r="BE127" i="3"/>
  <c r="BE162" i="3"/>
  <c r="BE185" i="3"/>
  <c r="BE200" i="3"/>
  <c r="BE202" i="3"/>
  <c r="BE207" i="3"/>
  <c r="BE217" i="3"/>
  <c r="BE330" i="3"/>
  <c r="BE333" i="3"/>
  <c r="BE336" i="3"/>
  <c r="BE339" i="3"/>
  <c r="BE342" i="3"/>
  <c r="BE165" i="3"/>
  <c r="BE255" i="3"/>
  <c r="BE273" i="3"/>
  <c r="BE318" i="3"/>
  <c r="BE140" i="3"/>
  <c r="BE143" i="3"/>
  <c r="BE240" i="3"/>
  <c r="BE243" i="3"/>
  <c r="BE261" i="3"/>
  <c r="BE264" i="3"/>
  <c r="BE288" i="3"/>
  <c r="BE321" i="3"/>
  <c r="BE86" i="3"/>
  <c r="BE91" i="3"/>
  <c r="BE96" i="3"/>
  <c r="BE108" i="3"/>
  <c r="BE111" i="3"/>
  <c r="BE125" i="3"/>
  <c r="BE145" i="3"/>
  <c r="BE190" i="3"/>
  <c r="BE222" i="3"/>
  <c r="BE276" i="3"/>
  <c r="BE294" i="3"/>
  <c r="BE297" i="3"/>
  <c r="BE309" i="3"/>
  <c r="BE324" i="3"/>
  <c r="BE118" i="3"/>
  <c r="BE130" i="3"/>
  <c r="BE138" i="3"/>
  <c r="BE157" i="3"/>
  <c r="BE168" i="3"/>
  <c r="BE182" i="3"/>
  <c r="BE312" i="3"/>
  <c r="F55" i="2"/>
  <c r="BE88" i="2"/>
  <c r="J52" i="2"/>
  <c r="BE85" i="2"/>
  <c r="BE97" i="2"/>
  <c r="BE105" i="2"/>
  <c r="BE107" i="2"/>
  <c r="BE110" i="2"/>
  <c r="BE112" i="2"/>
  <c r="BE127" i="2"/>
  <c r="BE130" i="2"/>
  <c r="BE139" i="2"/>
  <c r="BE154" i="2"/>
  <c r="BE164" i="2"/>
  <c r="E72" i="2"/>
  <c r="BE100" i="2"/>
  <c r="BE120" i="2"/>
  <c r="BE136" i="2"/>
  <c r="BE92" i="2"/>
  <c r="BE102" i="2"/>
  <c r="BE157" i="2"/>
  <c r="BE95" i="2"/>
  <c r="BE115" i="2"/>
  <c r="BE117" i="2"/>
  <c r="BE145" i="2"/>
  <c r="BE167" i="2"/>
  <c r="BE170" i="2"/>
  <c r="BE182" i="2"/>
  <c r="BE192" i="2"/>
  <c r="BE195" i="2"/>
  <c r="BE203" i="2"/>
  <c r="BE209" i="2"/>
  <c r="BE218" i="2"/>
  <c r="BE221" i="2"/>
  <c r="BE224" i="2"/>
  <c r="BE233" i="2"/>
  <c r="BE242" i="2"/>
  <c r="BE257" i="2"/>
  <c r="BE263" i="2"/>
  <c r="BE269" i="2"/>
  <c r="BE122" i="2"/>
  <c r="BE142" i="2"/>
  <c r="BE148" i="2"/>
  <c r="BE151" i="2"/>
  <c r="BE173" i="2"/>
  <c r="BE176" i="2"/>
  <c r="BE185" i="2"/>
  <c r="BE189" i="2"/>
  <c r="BE197" i="2"/>
  <c r="BE200" i="2"/>
  <c r="BE206" i="2"/>
  <c r="BE212" i="2"/>
  <c r="BE215" i="2"/>
  <c r="BE245" i="2"/>
  <c r="BE248" i="2"/>
  <c r="BE251" i="2"/>
  <c r="BE125" i="2"/>
  <c r="BE133" i="2"/>
  <c r="BE159" i="2"/>
  <c r="BE161" i="2"/>
  <c r="BE179" i="2"/>
  <c r="BE227" i="2"/>
  <c r="BE230" i="2"/>
  <c r="BE236" i="2"/>
  <c r="BE239" i="2"/>
  <c r="BE254" i="2"/>
  <c r="BE260" i="2"/>
  <c r="BE266" i="2"/>
  <c r="BE272" i="2"/>
  <c r="BE275" i="2"/>
  <c r="F36" i="4"/>
  <c r="BC57" i="1"/>
  <c r="F36" i="5"/>
  <c r="BC58" i="1" s="1"/>
  <c r="F35" i="3"/>
  <c r="BB56" i="1"/>
  <c r="F35" i="6"/>
  <c r="BB59" i="1"/>
  <c r="F37" i="3"/>
  <c r="BD56" i="1"/>
  <c r="F34" i="5"/>
  <c r="BA58" i="1"/>
  <c r="F35" i="2"/>
  <c r="BB55" i="1" s="1"/>
  <c r="J34" i="4"/>
  <c r="AW57" i="1" s="1"/>
  <c r="F35" i="4"/>
  <c r="BB57" i="1" s="1"/>
  <c r="F37" i="6"/>
  <c r="BD59" i="1" s="1"/>
  <c r="J34" i="2"/>
  <c r="AW55" i="1" s="1"/>
  <c r="F34" i="4"/>
  <c r="BA57" i="1" s="1"/>
  <c r="F34" i="6"/>
  <c r="BA59" i="1" s="1"/>
  <c r="F34" i="2"/>
  <c r="BA55" i="1"/>
  <c r="F35" i="5"/>
  <c r="BB58" i="1"/>
  <c r="F36" i="2"/>
  <c r="BC55" i="1" s="1"/>
  <c r="F37" i="4"/>
  <c r="BD57" i="1" s="1"/>
  <c r="F34" i="3"/>
  <c r="BA56" i="1" s="1"/>
  <c r="F36" i="6"/>
  <c r="BC59" i="1" s="1"/>
  <c r="J34" i="3"/>
  <c r="AW56" i="1"/>
  <c r="J34" i="5"/>
  <c r="AW58" i="1"/>
  <c r="F36" i="3"/>
  <c r="BC56" i="1" s="1"/>
  <c r="J34" i="6"/>
  <c r="AW59" i="1" s="1"/>
  <c r="F37" i="2"/>
  <c r="BD55" i="1" s="1"/>
  <c r="F37" i="5"/>
  <c r="BD58" i="1" s="1"/>
  <c r="J83" i="4" l="1"/>
  <c r="J60" i="4" s="1"/>
  <c r="BK82" i="4"/>
  <c r="J82" i="4" s="1"/>
  <c r="J30" i="4" s="1"/>
  <c r="J352" i="3"/>
  <c r="J63" i="3" s="1"/>
  <c r="P109" i="6"/>
  <c r="P87" i="6"/>
  <c r="AU59" i="1"/>
  <c r="T83" i="4"/>
  <c r="T82" i="4"/>
  <c r="T109" i="6"/>
  <c r="T87" i="6" s="1"/>
  <c r="P83" i="4"/>
  <c r="P82" i="4" s="1"/>
  <c r="AU57" i="1" s="1"/>
  <c r="R83" i="4"/>
  <c r="R82" i="4"/>
  <c r="T83" i="2"/>
  <c r="T82" i="2"/>
  <c r="R83" i="2"/>
  <c r="R82" i="2" s="1"/>
  <c r="J84" i="2"/>
  <c r="J61" i="2" s="1"/>
  <c r="BK82" i="2"/>
  <c r="J82" i="2"/>
  <c r="J59" i="2" s="1"/>
  <c r="BK109" i="6"/>
  <c r="J109" i="6" s="1"/>
  <c r="J63" i="6" s="1"/>
  <c r="BK88" i="6"/>
  <c r="BK87" i="6" s="1"/>
  <c r="J87" i="6" s="1"/>
  <c r="J30" i="6" s="1"/>
  <c r="AG59" i="1" s="1"/>
  <c r="AN59" i="1" s="1"/>
  <c r="J82" i="5"/>
  <c r="J60" i="5" s="1"/>
  <c r="AG57" i="1"/>
  <c r="AN57" i="1" s="1"/>
  <c r="J59" i="4"/>
  <c r="BK83" i="3"/>
  <c r="J83" i="3"/>
  <c r="J59" i="3" s="1"/>
  <c r="J33" i="3"/>
  <c r="AV56" i="1"/>
  <c r="AT56" i="1" s="1"/>
  <c r="F33" i="3"/>
  <c r="AZ56" i="1"/>
  <c r="F33" i="2"/>
  <c r="AZ55" i="1"/>
  <c r="J33" i="2"/>
  <c r="AV55" i="1" s="1"/>
  <c r="AT55" i="1" s="1"/>
  <c r="J33" i="4"/>
  <c r="AV57" i="1" s="1"/>
  <c r="AT57" i="1" s="1"/>
  <c r="J33" i="5"/>
  <c r="AV58" i="1"/>
  <c r="AT58" i="1" s="1"/>
  <c r="F33" i="5"/>
  <c r="AZ58" i="1"/>
  <c r="F33" i="4"/>
  <c r="AZ57" i="1"/>
  <c r="J30" i="5"/>
  <c r="AG58" i="1"/>
  <c r="J33" i="6"/>
  <c r="AV59" i="1"/>
  <c r="AT59" i="1"/>
  <c r="BC54" i="1"/>
  <c r="W32" i="1"/>
  <c r="F33" i="6"/>
  <c r="AZ59" i="1"/>
  <c r="BD54" i="1"/>
  <c r="W33" i="1"/>
  <c r="BA54" i="1"/>
  <c r="AW54" i="1"/>
  <c r="AK30" i="1" s="1"/>
  <c r="BB54" i="1"/>
  <c r="AX54" i="1"/>
  <c r="J30" i="2" l="1"/>
  <c r="AG55" i="1" s="1"/>
  <c r="J59" i="6"/>
  <c r="J88" i="6"/>
  <c r="J60" i="6"/>
  <c r="AN58" i="1"/>
  <c r="J39" i="6"/>
  <c r="J39" i="5"/>
  <c r="J39" i="4"/>
  <c r="J39" i="2"/>
  <c r="AU54" i="1"/>
  <c r="J30" i="3"/>
  <c r="AG56" i="1" s="1"/>
  <c r="AY54" i="1"/>
  <c r="W30" i="1"/>
  <c r="W31" i="1"/>
  <c r="AZ54" i="1"/>
  <c r="W29" i="1"/>
  <c r="AG54" i="1" l="1"/>
  <c r="AK26" i="1" s="1"/>
  <c r="AN55" i="1"/>
  <c r="J39" i="3"/>
  <c r="AN56" i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<sst xmlns="http://schemas.openxmlformats.org/spreadsheetml/2006/main" count="8356" uniqueCount="1777">
  <si>
    <t>Export Komplet</t>
  </si>
  <si>
    <t>VZ</t>
  </si>
  <si>
    <t>2.0</t>
  </si>
  <si>
    <t>ZAMOK</t>
  </si>
  <si>
    <t>False</t>
  </si>
  <si>
    <t>{494e64e4-8d4a-44fb-815a-6980161db490}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</si>
  <si>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</si>
  <si>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</si>
  <si>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</si>
  <si>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</si>
  <si>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</si>
  <si>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</si>
  <si>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</si>
  <si>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</si>
  <si>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2025_007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</si>
  <si>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</si>
  <si>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</si>
  <si>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 a opravy elektronických zabezpečovacích a slaboproudých systémů OŘ UNL 2025 - 2029</t>
  </si>
  <si>
    <t>KSO:</t>
  </si>
  <si>
    <t/>
  </si>
  <si>
    <t>CC-CZ:</t>
  </si>
  <si>
    <t>Místo:</t>
  </si>
  <si>
    <t xml:space="preserve"> </t>
  </si>
  <si>
    <t>Datum:</t>
  </si>
  <si>
    <t>23. 4. 2025</t>
  </si>
  <si>
    <t>Zadavatel:</t>
  </si>
  <si>
    <t>IČ:</t>
  </si>
  <si>
    <t>70994234</t>
  </si>
  <si>
    <t>Správa železnic, státní ortganizace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</si>
  <si>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</si>
  <si>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</si>
  <si>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</si>
  <si>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</si>
  <si>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</si>
  <si>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</si>
  <si>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</si>
  <si>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</si>
  <si>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</si>
  <si>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</si>
  <si>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</si>
  <si>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</si>
  <si>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</si>
  <si>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</si>
  <si>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</si>
  <si>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</si>
  <si>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</si>
  <si>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</si>
  <si>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</si>
  <si>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</si>
  <si>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</si>
  <si>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</si>
  <si>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</si>
  <si>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</si>
  <si>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</si>
  <si>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</si>
  <si>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</si>
  <si>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</si>
  <si>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</si>
  <si>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</si>
  <si>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</si>
  <si>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</si>
  <si>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</si>
  <si>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</si>
  <si>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</si>
  <si>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</si>
  <si>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</si>
  <si>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</si>
  <si>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</si>
  <si>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</si>
  <si>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</si>
  <si>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</si>
  <si>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</si>
  <si>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</si>
  <si>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</si>
  <si>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</si>
  <si>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</si>
  <si>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</si>
  <si>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</si>
  <si>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 A POMOCNÉ PRÁCE</t>
  </si>
  <si>
    <t>PRO</t>
  </si>
  <si>
    <t>1</t>
  </si>
  <si>
    <t>{7dfa6d73-0a2d-4e44-8fc9-f59520b73050}</t>
  </si>
  <si>
    <t>2</t>
  </si>
  <si>
    <t>02</t>
  </si>
  <si>
    <t>EZS</t>
  </si>
  <si>
    <t>{de263ac4-b8ba-4630-8448-dba9862d4022}</t>
  </si>
  <si>
    <t>03</t>
  </si>
  <si>
    <t>KAMEROVÉ SYSTÉMY</t>
  </si>
  <si>
    <t>{78434421-ab8c-41e6-b33b-d37e84bbb7ab}</t>
  </si>
  <si>
    <t>04</t>
  </si>
  <si>
    <t>STRUKTUROVANÁ KABELÁŽ</t>
  </si>
  <si>
    <t>{d376920e-bcf5-4570-8f54-95951af8de68}</t>
  </si>
  <si>
    <t>05</t>
  </si>
  <si>
    <t>VRN</t>
  </si>
  <si>
    <t>VON</t>
  </si>
  <si>
    <t>{861e7c02-0901-4cb4-8b8c-c0536a81827b}</t>
  </si>
  <si>
    <t>KRYCÍ LIST SOUPISU PRACÍ</t>
  </si>
  <si>
    <t>Objekt:</t>
  </si>
  <si>
    <t>01 - SILNOPROUD A POMOCNÉ PRÁCE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</si>
  <si>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</si>
  <si>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</si>
  <si>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</si>
  <si>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</si>
  <si>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</si>
  <si>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</si>
  <si>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</si>
  <si>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</si>
  <si>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</si>
  <si>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</si>
  <si>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</si>
  <si>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</si>
  <si>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</si>
  <si>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</si>
  <si>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</si>
  <si>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</si>
  <si>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</si>
  <si>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</si>
  <si>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</si>
  <si>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</si>
  <si>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</si>
  <si>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PSV</t>
  </si>
  <si>
    <t>Práce a dodávky PSV</t>
  </si>
  <si>
    <t>ROZPOCET</t>
  </si>
  <si>
    <t>741</t>
  </si>
  <si>
    <t>Elektroinstalace - silnoproud</t>
  </si>
  <si>
    <t>38</t>
  </si>
  <si>
    <t>K</t>
  </si>
  <si>
    <t>741110511</t>
  </si>
  <si>
    <t>Montáž lišta a kanálek vkládací šířky do 60 mm s víčkem</t>
  </si>
  <si>
    <t>m</t>
  </si>
  <si>
    <t>CS ÚRS 2025 02</t>
  </si>
  <si>
    <t>16</t>
  </si>
  <si>
    <t>-666417924</t>
  </si>
  <si>
    <t>PP</t>
  </si>
  <si>
    <t>Montáž lišt a kanálků elektroinstalačních se spojkami, ohyby a rohy a s nasunutím do krabic vkládacích s víčkem, šířky do 60 mm</t>
  </si>
  <si>
    <t>Online PSC</t>
  </si>
  <si>
    <t>https://podminky.urs.cz/item/CS_URS_2025_02/741110511</t>
  </si>
  <si>
    <t>39</t>
  </si>
  <si>
    <t>M</t>
  </si>
  <si>
    <t>34571009</t>
  </si>
  <si>
    <t>lišta elektroinstalační vkládací hranatá 11x10mm</t>
  </si>
  <si>
    <t>32</t>
  </si>
  <si>
    <t>-1250529857</t>
  </si>
  <si>
    <t>VV</t>
  </si>
  <si>
    <t>500*1,05 "Přepočtené koeficientem množství</t>
  </si>
  <si>
    <t>Součet</t>
  </si>
  <si>
    <t>4</t>
  </si>
  <si>
    <t>40</t>
  </si>
  <si>
    <t>741110512</t>
  </si>
  <si>
    <t>Montáž lišta a kanálek vkládací šířky přes 60 do 120 mm s víčkem</t>
  </si>
  <si>
    <t>-1003292573</t>
  </si>
  <si>
    <t>Montáž lišt a kanálků elektroinstalačních se spojkami, ohyby a rohy a s nasunutím do krabic vkládacích s víčkem, šířky do přes 60 do 120 mm</t>
  </si>
  <si>
    <t>https://podminky.urs.cz/item/CS_URS_2025_02/741110512</t>
  </si>
  <si>
    <t>41</t>
  </si>
  <si>
    <t>34571215</t>
  </si>
  <si>
    <t>kanál elektroinstalační vkládací hranatý PVC 80x40mm</t>
  </si>
  <si>
    <t>-1727290172</t>
  </si>
  <si>
    <t>42</t>
  </si>
  <si>
    <t>741110513</t>
  </si>
  <si>
    <t>Montáž lišta a kanálek vkládací šířky přes 120 do 180 mm s víčkem</t>
  </si>
  <si>
    <t>953209085</t>
  </si>
  <si>
    <t>Montáž lišt a kanálků elektroinstalačních se spojkami, ohyby a rohy a s nasunutím do krabic vkládacích s víčkem, šířky do přes 120 do 180 mm</t>
  </si>
  <si>
    <t>https://podminky.urs.cz/item/CS_URS_2025_02/741110513</t>
  </si>
  <si>
    <t>43</t>
  </si>
  <si>
    <t>34571220</t>
  </si>
  <si>
    <t>kanál elektroinstalační vkládací hranatý PVC 140x60mm</t>
  </si>
  <si>
    <t>-1745074961</t>
  </si>
  <si>
    <t>57</t>
  </si>
  <si>
    <t>741112021</t>
  </si>
  <si>
    <t>Montáž krabice nástěnná plastová čtyřhranná do 100x100 mm</t>
  </si>
  <si>
    <t>kus</t>
  </si>
  <si>
    <t>1406656069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</si>
  <si>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</si>
  <si>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https://podminky.urs.cz/item/CS_URS_2025_02/741112021</t>
  </si>
  <si>
    <t>58</t>
  </si>
  <si>
    <t>34571478</t>
  </si>
  <si>
    <t>krabice v uzavřeném provedení PP s krytím IP 66 čtvercová 80x80mm</t>
  </si>
  <si>
    <t>1585319135</t>
  </si>
  <si>
    <t>59</t>
  </si>
  <si>
    <t>741112023</t>
  </si>
  <si>
    <t>Montáž krabice nástěnná plastová čtyřhranná do 250x250 mm</t>
  </si>
  <si>
    <t>314215600</t>
  </si>
  <si>
    <t>Montáž krabic elektroinstalačních bez napojení na trubky a lišty, demontáže a montáže víčka a přístroje protahovacích nebo odbočných nástěnných plastových čtyřhranných, vel. do 250x250 mm</t>
  </si>
  <si>
    <t>https://podminky.urs.cz/item/CS_URS_2025_02/741112023</t>
  </si>
  <si>
    <t>60</t>
  </si>
  <si>
    <t>34571481</t>
  </si>
  <si>
    <t>krabice v uzavřeném provedení PP s krytím IP 66 obdélníková 125x175mm</t>
  </si>
  <si>
    <t>1690061534</t>
  </si>
  <si>
    <t>61</t>
  </si>
  <si>
    <t>741112051</t>
  </si>
  <si>
    <t>Montáž krabice lištová plastová odbočná</t>
  </si>
  <si>
    <t>1533669555</t>
  </si>
  <si>
    <t>Montáž krabic elektroinstalačních bez napojení na trubky a lišty, demontáže a montáže víčka a přístroje protahovacích nebo odbočných lištových plastových odbočných</t>
  </si>
  <si>
    <t>https://podminky.urs.cz/item/CS_URS_2025_02/741112051</t>
  </si>
  <si>
    <t>62</t>
  </si>
  <si>
    <t>34571498</t>
  </si>
  <si>
    <t>krabice lištová PVC odbočná čtvercová 80x80mm s víčkem</t>
  </si>
  <si>
    <t>-1200356846</t>
  </si>
  <si>
    <t>63</t>
  </si>
  <si>
    <t>741112061</t>
  </si>
  <si>
    <t>Montáž krabice přístrojová zapuštěná plastová kruhová</t>
  </si>
  <si>
    <t>1283664461</t>
  </si>
  <si>
    <t>Montáž krabic elektroinstalačních bez napojení na trubky a lišty, demontáže a montáže víčka a přístroje přístrojových zapuštěných plastových kruhových do zdiva</t>
  </si>
  <si>
    <t>https://podminky.urs.cz/item/CS_URS_2025_02/741112061</t>
  </si>
  <si>
    <t>64</t>
  </si>
  <si>
    <t>34571450</t>
  </si>
  <si>
    <t>krabice pod omítku PVC přístrojová kruhová D 70mm</t>
  </si>
  <si>
    <t>-436862898</t>
  </si>
  <si>
    <t>68</t>
  </si>
  <si>
    <t>741112111</t>
  </si>
  <si>
    <t>Montáž rozvodka nástěnná plastová čtyřhranná vodič D do 4 mm2</t>
  </si>
  <si>
    <t>604874969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</si>
  <si>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</si>
  <si>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https://podminky.urs.cz/item/CS_URS_2025_02/741112111</t>
  </si>
  <si>
    <t>69</t>
  </si>
  <si>
    <t>1323525989</t>
  </si>
  <si>
    <t>203</t>
  </si>
  <si>
    <t>741122015</t>
  </si>
  <si>
    <t>Montáž kabel Cu bez ukončení uložený pod omítku plný kulatý 3x1,5 mm2 (např. CYKY, CYKFY)</t>
  </si>
  <si>
    <t>1505725896</t>
  </si>
  <si>
    <t>Montáž kabelů měděných bez ukončení uložených pod omítku plných kulatých (např. CYKY, CYKFY), počtu a průřezu žil 3x1,5 mm2</t>
  </si>
  <si>
    <t>https://podminky.urs.cz/item/CS_URS_2025_02/741122015</t>
  </si>
  <si>
    <t>204</t>
  </si>
  <si>
    <t>34111030</t>
  </si>
  <si>
    <t>kabel instalační jádro Cu plné izolace PVC plášť PVC 450/750V (CYKY) 3x1,5mm2</t>
  </si>
  <si>
    <t>-1709232791</t>
  </si>
  <si>
    <t>86,9565217391304*1,15 'Přepočtené koeficientem množství</t>
  </si>
  <si>
    <t>205</t>
  </si>
  <si>
    <t>741122016</t>
  </si>
  <si>
    <t>Montáž kabel Cu bez ukončení uložený pod omítku plný kulatý 3x2,5 až 6 mm2 (např. CYKY, CYKFY)</t>
  </si>
  <si>
    <t>-974448549</t>
  </si>
  <si>
    <t>Montáž kabelů měděných bez ukončení uložených pod omítku plných kulatých (např. CYKY, CYKFY), počtu a průřezu žil 3x2,5 až 6 mm2</t>
  </si>
  <si>
    <t>https://podminky.urs.cz/item/CS_URS_2025_02/741122016</t>
  </si>
  <si>
    <t>206</t>
  </si>
  <si>
    <t>34111036</t>
  </si>
  <si>
    <t>kabel instalační jádro Cu plné izolace PVC plášť PVC 450/750V (CYKY) 3x2,5mm2</t>
  </si>
  <si>
    <t>499418915</t>
  </si>
  <si>
    <t>80</t>
  </si>
  <si>
    <t>741128001</t>
  </si>
  <si>
    <t>Ostatní práce při montáži vodičů a kabelů - odjutování a očištění</t>
  </si>
  <si>
    <t>2002366573</t>
  </si>
  <si>
    <t>Ostatní práce při montáži vodičů a kabelů úpravy vodičů a kabelů odjutování a očištění</t>
  </si>
  <si>
    <t>https://podminky.urs.cz/item/CS_URS_2025_02/741128001</t>
  </si>
  <si>
    <t>81</t>
  </si>
  <si>
    <t>741128002</t>
  </si>
  <si>
    <t>Ostatní práce při montáži vodičů a kabelů - označení štítkem</t>
  </si>
  <si>
    <t>-1621592532</t>
  </si>
  <si>
    <t>Ostatní práce při montáži vodičů a kabelů úpravy vodičů a kabelů označování štítkem</t>
  </si>
  <si>
    <t>https://podminky.urs.cz/item/CS_URS_2025_02/741128002</t>
  </si>
  <si>
    <t>82</t>
  </si>
  <si>
    <t>741128003</t>
  </si>
  <si>
    <t>Ostatní práce při montáži vodičů a kabelů - svazkování žil</t>
  </si>
  <si>
    <t>1856147932</t>
  </si>
  <si>
    <t>Ostatní práce při montáži vodičů a kabelů úpravy vodičů a kabelů svazkování žil</t>
  </si>
  <si>
    <t>https://podminky.urs.cz/item/CS_URS_2025_02/741128003</t>
  </si>
  <si>
    <t>83</t>
  </si>
  <si>
    <t>741128004</t>
  </si>
  <si>
    <t>Ostatní práce při montáži vodičů a kabelů - vyhledání volného páru vedení</t>
  </si>
  <si>
    <t>-1694837930</t>
  </si>
  <si>
    <t>Ostatní práce při montáži vodičů a kabelů úpravy vodičů a kabelů vyhledání volného páru vedení</t>
  </si>
  <si>
    <t>https://podminky.urs.cz/item/CS_URS_2025_02/741128004</t>
  </si>
  <si>
    <t>84</t>
  </si>
  <si>
    <t>741128005</t>
  </si>
  <si>
    <t>Ostatní práce při montáži vodičů a kabelů - trasování vedení na omítce</t>
  </si>
  <si>
    <t>566924940</t>
  </si>
  <si>
    <t>Ostatní práce při montáži vodičů a kabelů úpravy vodičů a kabelů trasování vedení na omítce</t>
  </si>
  <si>
    <t>https://podminky.urs.cz/item/CS_URS_2025_02/741128005</t>
  </si>
  <si>
    <t>103</t>
  </si>
  <si>
    <t>741320105</t>
  </si>
  <si>
    <t>Montáž jističů jednopólových nn do 25 A ve skříni se zapojením vodičů</t>
  </si>
  <si>
    <t>712774558</t>
  </si>
  <si>
    <t>Montáž jističů se zapojením vodičů jednopólových nn do 25 A ve skříni</t>
  </si>
  <si>
    <t>https://podminky.urs.cz/item/CS_URS_2025_02/741320105</t>
  </si>
  <si>
    <t>211</t>
  </si>
  <si>
    <t>35822117</t>
  </si>
  <si>
    <t>jistič 1-pólový 10 A vypínací charakteristika C vypínací schopnost 10 kA</t>
  </si>
  <si>
    <t>CS ÚRS 2025 01</t>
  </si>
  <si>
    <t>1952828158</t>
  </si>
  <si>
    <t>210</t>
  </si>
  <si>
    <t>35822107</t>
  </si>
  <si>
    <t>jistič 1-pólový 6 A vypínací charakteristika B vypínací schopnost 10 kA</t>
  </si>
  <si>
    <t>-1389254387</t>
  </si>
  <si>
    <t>106</t>
  </si>
  <si>
    <t>741990001</t>
  </si>
  <si>
    <t>Zhotovení otvor čtvercový v plechu tl do 4 mm pl do 0,010 m2</t>
  </si>
  <si>
    <t>-254286482</t>
  </si>
  <si>
    <t>Ostatní doplňkové práce elektromontážní zhotovení otvorů v plechu tl. do 4 mm čtvercových, plochy do 0,010 m2</t>
  </si>
  <si>
    <t>https://podminky.urs.cz/item/CS_URS_2025_02/741990001</t>
  </si>
  <si>
    <t>107</t>
  </si>
  <si>
    <t>741990003</t>
  </si>
  <si>
    <t>Zhotovení otvor čtvercový v plechu tl do 4 mm pl přes 0,025 do 0,060 m2</t>
  </si>
  <si>
    <t>-625586536</t>
  </si>
  <si>
    <t>Ostatní doplňkové práce elektromontážní zhotovení otvorů v plechu tl. do 4 mm čtvercových, plochy přes 0,025 do 0,060 m2</t>
  </si>
  <si>
    <t>https://podminky.urs.cz/item/CS_URS_2025_02/741990003</t>
  </si>
  <si>
    <t>108</t>
  </si>
  <si>
    <t>741990011</t>
  </si>
  <si>
    <t>Zhotovení otvor kruhový D do 21 mm</t>
  </si>
  <si>
    <t>-1729580557</t>
  </si>
  <si>
    <t>Ostatní doplňkové práce elektromontážní zhotovení otvorů v plechu tl. do 4 mm kruhových, Ø do 21 mm</t>
  </si>
  <si>
    <t>https://podminky.urs.cz/item/CS_URS_2025_02/741990011</t>
  </si>
  <si>
    <t>109</t>
  </si>
  <si>
    <t>741990014</t>
  </si>
  <si>
    <t>Zhotovení otvor kruhový D přes 42 do 60 mm</t>
  </si>
  <si>
    <t>999533832</t>
  </si>
  <si>
    <t>Ostatní doplňkové práce elektromontážní zhotovení otvorů v plechu tl. do 4 mm kruhových, Ø přes 42 do 60 mm</t>
  </si>
  <si>
    <t>https://podminky.urs.cz/item/CS_URS_2025_02/741990014</t>
  </si>
  <si>
    <t>110</t>
  </si>
  <si>
    <t>741990021</t>
  </si>
  <si>
    <t>Zakrytí otvor čtvercový pl do 0,010 m2</t>
  </si>
  <si>
    <t>720259135</t>
  </si>
  <si>
    <t>Ostatní doplňkové práce elektromontážní zakrytí otvorů čtvercových, plochy do 0,010 m2</t>
  </si>
  <si>
    <t>https://podminky.urs.cz/item/CS_URS_2025_02/741990021</t>
  </si>
  <si>
    <t>111</t>
  </si>
  <si>
    <t>741990031</t>
  </si>
  <si>
    <t>Zakrytí otvor kruhový D do 100 mm</t>
  </si>
  <si>
    <t>355083060</t>
  </si>
  <si>
    <t>Ostatní doplňkové práce elektromontážní zakrytí otvorů kruhových, Ø do 100 mm</t>
  </si>
  <si>
    <t>https://podminky.urs.cz/item/CS_URS_2025_02/741990031</t>
  </si>
  <si>
    <t>207</t>
  </si>
  <si>
    <t>998741111</t>
  </si>
  <si>
    <t>Přesun hmot tonážní pro silnoproud s omezením mechanizace v objektech v do 6 m</t>
  </si>
  <si>
    <t>t</t>
  </si>
  <si>
    <t>422706898</t>
  </si>
  <si>
    <t>Přesun hmot pro silnoproud stanovený z hmotnosti přesunovaného materiálu vodorovná dopravní vzdálenost do 50 m s omezením mechanizace v objektech výšky do 6 m</t>
  </si>
  <si>
    <t>https://podminky.urs.cz/item/CS_URS_2025_01/998741111</t>
  </si>
  <si>
    <t>208</t>
  </si>
  <si>
    <t>998741112</t>
  </si>
  <si>
    <t>Přesun hmot tonážní pro silnoproud s omezením mechanizace v objektech v přes 6 do 12 m</t>
  </si>
  <si>
    <t>-2140153052</t>
  </si>
  <si>
    <t>Přesun hmot pro silnoproud stanovený z hmotnosti přesunovaného materiálu vodorovná dopravní vzdálenost do 50 m s omezením mechanizace v objektech výšky přes 6 do 12 m</t>
  </si>
  <si>
    <t>https://podminky.urs.cz/item/CS_URS_2025_01/998741112</t>
  </si>
  <si>
    <t>209</t>
  </si>
  <si>
    <t>998741113</t>
  </si>
  <si>
    <t>Přesun hmot tonážní pro silnoproud s omezením mechanizace v objektech v přes 12 do 24 m</t>
  </si>
  <si>
    <t>81978967</t>
  </si>
  <si>
    <t>Přesun hmot pro silnoproud stanovený z hmotnosti přesunovaného materiálu vodorovná dopravní vzdálenost do 50 m s omezením mechanizace v objektech výšky přes 12 do 24 m</t>
  </si>
  <si>
    <t>https://podminky.urs.cz/item/CS_URS_2025_01/998741113</t>
  </si>
  <si>
    <t>46-M</t>
  </si>
  <si>
    <t>Zemní práce při extr.mont.pracích</t>
  </si>
  <si>
    <t>3</t>
  </si>
  <si>
    <t>119</t>
  </si>
  <si>
    <t>460932111</t>
  </si>
  <si>
    <t>Osazení hmoždinek pro elektroinstalace včetně vyvrtání otvoru ve stěnách cihelných průměru do 8 mm</t>
  </si>
  <si>
    <t>-2029115518</t>
  </si>
  <si>
    <t>Osazení kotevních prvků hmoždinek včetně vyvrtání otvorů, pro upevnění elektroinstalací ve stěnách cihelných, vnějšího průměru do 8 mm</t>
  </si>
  <si>
    <t>https://podminky.urs.cz/item/CS_URS_2025_02/460932111</t>
  </si>
  <si>
    <t>121</t>
  </si>
  <si>
    <t>460932121</t>
  </si>
  <si>
    <t>Osazení hmoždinek pro elektroinstalace včetně vyvrtání otvoru ve stěnách betonových nebo kamenných průměru do 8 mm</t>
  </si>
  <si>
    <t>-1535248592</t>
  </si>
  <si>
    <t>Osazení kotevních prvků hmoždinek včetně vyvrtání otvorů, pro upevnění elektroinstalací ve stěnách betonových nebo kamenných, vnějšího průměru do 8 mm</t>
  </si>
  <si>
    <t>https://podminky.urs.cz/item/CS_URS_2025_02/460932121</t>
  </si>
  <si>
    <t>120</t>
  </si>
  <si>
    <t>56281002</t>
  </si>
  <si>
    <t>hmoždinky univerzální 8x40</t>
  </si>
  <si>
    <t>100 kus</t>
  </si>
  <si>
    <t>256</t>
  </si>
  <si>
    <t>2126626495</t>
  </si>
  <si>
    <t>123</t>
  </si>
  <si>
    <t>460941111</t>
  </si>
  <si>
    <t>Vyplnění a omítnutí rýh při elektroinstalacích ve stropech hl do 3 cm a š do 3 cm</t>
  </si>
  <si>
    <t>1369622025</t>
  </si>
  <si>
    <t>Vyplnění rýh vyplnění a omítnutí rýh ve stropech hloubky do 3 cm a šířky do 3 cm</t>
  </si>
  <si>
    <t>https://podminky.urs.cz/item/CS_URS_2025_02/460941111</t>
  </si>
  <si>
    <t>124</t>
  </si>
  <si>
    <t>460941112</t>
  </si>
  <si>
    <t>Vyplnění a omítnutí rýh při elektroinstalacích ve stropech hl do 3 cm a š přes 3 do 5 cm</t>
  </si>
  <si>
    <t>1061993371</t>
  </si>
  <si>
    <t>Vyplnění rýh vyplnění a omítnutí rýh ve stropech hloubky do 3 cm a šířky přes 3 do 5 cm</t>
  </si>
  <si>
    <t>https://podminky.urs.cz/item/CS_URS_2025_02/460941112</t>
  </si>
  <si>
    <t>126</t>
  </si>
  <si>
    <t>460941211</t>
  </si>
  <si>
    <t>Vyplnění a omítnutí rýh při elektroinstalacích ve stěnách hl do 3 cm a š do 3 cm</t>
  </si>
  <si>
    <t>-1988554544</t>
  </si>
  <si>
    <t>Vyplnění rýh vyplnění a omítnutí rýh ve stěnách hloubky do 3 cm a šířky do 3 cm</t>
  </si>
  <si>
    <t>https://podminky.urs.cz/item/CS_URS_2025_02/460941211</t>
  </si>
  <si>
    <t>127</t>
  </si>
  <si>
    <t>460941311</t>
  </si>
  <si>
    <t>Vyplnění a začištění rýh při elektroinstalacích v betonových podlahách a mazaninách hl do 5 cm a š do 5 cm</t>
  </si>
  <si>
    <t>283804026</t>
  </si>
  <si>
    <t>Vyplnění rýh vyplnění a omítnutí rýh v betonových podlahách a mazaninách hloubky do 5 cm a šířky do 5 cm</t>
  </si>
  <si>
    <t>https://podminky.urs.cz/item/CS_URS_2025_02/460941311</t>
  </si>
  <si>
    <t>129</t>
  </si>
  <si>
    <t>460952111</t>
  </si>
  <si>
    <t>Zazdívka otvorů při elektroinstalacích cihlami pálenými pl do 0,0225 m2 a tl do 15 cm</t>
  </si>
  <si>
    <t>1351315736</t>
  </si>
  <si>
    <t>Vyplnění otvorů zazdívka otvorů ve zdivu cihlami pálenými plochy do 0,0225 m2 a tloušťky do 15 cm</t>
  </si>
  <si>
    <t>https://podminky.urs.cz/item/CS_URS_2025_02/460952111</t>
  </si>
  <si>
    <t>130</t>
  </si>
  <si>
    <t>460952121</t>
  </si>
  <si>
    <t>Zazdívka otvorů při elektroinstalacích cihlami pálenými pl přes 0,0225 do 0,09 m2 a tl do 15 cm</t>
  </si>
  <si>
    <t>-582781263</t>
  </si>
  <si>
    <t>Vyplnění otvorů zazdívka otvorů ve zdivu cihlami pálenými plochy přes 0,0225 do 0,09 m2 a tloušťky do 15 cm</t>
  </si>
  <si>
    <t>https://podminky.urs.cz/item/CS_URS_2025_02/460952121</t>
  </si>
  <si>
    <t>131</t>
  </si>
  <si>
    <t>468041111</t>
  </si>
  <si>
    <t>Řezání betonového podkladu nebo krytu při elektromontážích hl do 10 cm</t>
  </si>
  <si>
    <t>-1232549823</t>
  </si>
  <si>
    <t>Řezání spár v podkladu nebo krytu betonovém, hloubky do 10 cm</t>
  </si>
  <si>
    <t>https://podminky.urs.cz/item/CS_URS_2025_02/468041111</t>
  </si>
  <si>
    <t>132</t>
  </si>
  <si>
    <t>468071111</t>
  </si>
  <si>
    <t>Bourání podlah a mazanin betonových pro elektroinstalace tl do 15 cm</t>
  </si>
  <si>
    <t>m2</t>
  </si>
  <si>
    <t>-1042912087</t>
  </si>
  <si>
    <t>Bourání podlah a mazanin betonových tloušťky do 15 cm</t>
  </si>
  <si>
    <t>https://podminky.urs.cz/item/CS_URS_2025_02/468071111</t>
  </si>
  <si>
    <t>133</t>
  </si>
  <si>
    <t>468081111</t>
  </si>
  <si>
    <t>Vybourání otvorů pro elektroinstalace ve zdivu z lehkých betonů pl do 0,09 m2 tl do 15 cm</t>
  </si>
  <si>
    <t>2109026435</t>
  </si>
  <si>
    <t>Vybourání otvorů ve zdivu z lehkých betonů plochy do 0,09 m2 a tloušťky do 15 cm</t>
  </si>
  <si>
    <t>https://podminky.urs.cz/item/CS_URS_2025_02/468081111</t>
  </si>
  <si>
    <t>134</t>
  </si>
  <si>
    <t>468081311</t>
  </si>
  <si>
    <t>Vybourání otvorů pro elektroinstalace ve zdivu cihelném pl do 0,0225 m2 tl do 15 cm</t>
  </si>
  <si>
    <t>-1055461636</t>
  </si>
  <si>
    <t>Vybourání otvorů ve zdivu cihelném plochy do 0,0225 m2 a tloušťky do 15 cm</t>
  </si>
  <si>
    <t>https://podminky.urs.cz/item/CS_URS_2025_02/468081311</t>
  </si>
  <si>
    <t>135</t>
  </si>
  <si>
    <t>468081411</t>
  </si>
  <si>
    <t>Vybourání otvorů pro elektroinstalace ve zdivu betonovém pl do 0,02 m2 tl do 15 cm</t>
  </si>
  <si>
    <t>1201459939</t>
  </si>
  <si>
    <t>Vybourání otvorů ve zdivu betonovém plochy do 0,0225 m2 a tloušťky do 15 cm</t>
  </si>
  <si>
    <t>https://podminky.urs.cz/item/CS_URS_2025_02/468081411</t>
  </si>
  <si>
    <t>136</t>
  </si>
  <si>
    <t>468081511</t>
  </si>
  <si>
    <t>Vybourání otvorů pro elektroinstalace ve zdivu železobetonovém pl do 0,09 m2 tl do 15 cm</t>
  </si>
  <si>
    <t>313913974</t>
  </si>
  <si>
    <t>Vybourání otvorů ve zdivu železobetonovém plochy do 0,09 m2 a tloušťky do 15 cm</t>
  </si>
  <si>
    <t>https://podminky.urs.cz/item/CS_URS_2025_02/468081511</t>
  </si>
  <si>
    <t>137</t>
  </si>
  <si>
    <t>468082211</t>
  </si>
  <si>
    <t>Vybourání otvorů pro elektroinstalace stropech a klenbách železobetonových pl do 0,09 m2 tl do 10 cm</t>
  </si>
  <si>
    <t>-1893251297</t>
  </si>
  <si>
    <t>Vybourání otvorů ve stropech a klenbách železobetonových plochy do 0,09 m2 a tloušťky do 10 cm</t>
  </si>
  <si>
    <t>https://podminky.urs.cz/item/CS_URS_2025_02/468082211</t>
  </si>
  <si>
    <t>138</t>
  </si>
  <si>
    <t>468091111</t>
  </si>
  <si>
    <t>Vysekání kapes a výklenků ve zdivu z lehkých betonů, dutých cihel a tvárnic pro krabice 7x7x5 cm</t>
  </si>
  <si>
    <t>345818480</t>
  </si>
  <si>
    <t>Vysekání kapes nebo výklenků ve zdivu pro osazení kotevních prvků nebo elektroinstalačního zařízení z lehkých betonů, dutých cihel nebo tvárnic, velikosti 7x7x5 cm</t>
  </si>
  <si>
    <t>https://podminky.urs.cz/item/CS_URS_2025_02/468091111</t>
  </si>
  <si>
    <t>139</t>
  </si>
  <si>
    <t>468091112</t>
  </si>
  <si>
    <t>Vysekání kapes a výklenků ve zdivu z lehkých betonů, dutých cihel a tvárnic pro krabice 10x10x8 cm</t>
  </si>
  <si>
    <t>79527925</t>
  </si>
  <si>
    <t>Vysekání kapes nebo výklenků ve zdivu pro osazení kotevních prvků nebo elektroinstalačního zařízení z lehkých betonů, dutých cihel nebo tvárnic, velikosti 10x10x8 cm</t>
  </si>
  <si>
    <t>https://podminky.urs.cz/item/CS_URS_2025_02/468091112</t>
  </si>
  <si>
    <t>140</t>
  </si>
  <si>
    <t>468091211</t>
  </si>
  <si>
    <t>Vysekání kapes a výklenků ve zdivu betonovém pro krabice 7x7x5 cm</t>
  </si>
  <si>
    <t>-614894328</t>
  </si>
  <si>
    <t>Vysekání kapes nebo výklenků ve zdivu pro osazení kotevních prvků nebo elektroinstalačního zařízení betonovém nebo kamenném, velikosti 7x7x5 cm</t>
  </si>
  <si>
    <t>https://podminky.urs.cz/item/CS_URS_2025_02/468091211</t>
  </si>
  <si>
    <t>141</t>
  </si>
  <si>
    <t>468101111</t>
  </si>
  <si>
    <t>Vysekání rýh pro montáž trubek a kabelů ve zdivu betonovém hl do 3 cm a š do 3 cm</t>
  </si>
  <si>
    <t>95811036</t>
  </si>
  <si>
    <t>Vysekání rýh pro montáž trubek a kabelů v kamenných nebo betonových zdech hloubky do 3 cm a šířky do 3 cm</t>
  </si>
  <si>
    <t>https://podminky.urs.cz/item/CS_URS_2025_02/468101111</t>
  </si>
  <si>
    <t>142</t>
  </si>
  <si>
    <t>468101211</t>
  </si>
  <si>
    <t>Vysekání rýh pro montáž trubek a kabelů ve stropech hl do 3 cm a š do 3 cm</t>
  </si>
  <si>
    <t>1890613132</t>
  </si>
  <si>
    <t>Vysekání rýh pro montáž trubek a kabelů ve stropech z betonu hloubky do 3 cm a šířky do 3 cm</t>
  </si>
  <si>
    <t>https://podminky.urs.cz/item/CS_URS_2025_02/468101211</t>
  </si>
  <si>
    <t>143</t>
  </si>
  <si>
    <t>468101311</t>
  </si>
  <si>
    <t>Vysekání rýh pro montáž trubek a kabelů v betonových podlahách a mazaninách hl do 5 cm a š do 5 cm</t>
  </si>
  <si>
    <t>-74727729</t>
  </si>
  <si>
    <t>Vysekání rýh pro montáž trubek a kabelů v betonových podlahách a mazaninách hloubky do 5 cm a šířky do 5 cm</t>
  </si>
  <si>
    <t>https://podminky.urs.cz/item/CS_URS_2025_02/468101311</t>
  </si>
  <si>
    <t>144</t>
  </si>
  <si>
    <t>468101411</t>
  </si>
  <si>
    <t>Vysekání rýh pro montáž trubek a kabelů v cihelných zdech hl do 3 cm a š do 3 cm</t>
  </si>
  <si>
    <t>-1747077758</t>
  </si>
  <si>
    <t>Vysekání rýh pro montáž trubek a kabelů v cihelných zdech hloubky do 3 cm a šířky do 3 cm</t>
  </si>
  <si>
    <t>https://podminky.urs.cz/item/CS_URS_2025_02/468101411</t>
  </si>
  <si>
    <t>145</t>
  </si>
  <si>
    <t>468111111</t>
  </si>
  <si>
    <t>Frézování drážek pro vodiče ve stěnách z cihel do 3x3 cm</t>
  </si>
  <si>
    <t>-469719318</t>
  </si>
  <si>
    <t>Frézování drážek pro vodiče ve stěnách z cihel, rozměru do 3x3 cm</t>
  </si>
  <si>
    <t>https://podminky.urs.cz/item/CS_URS_2025_02/468111111</t>
  </si>
  <si>
    <t>146</t>
  </si>
  <si>
    <t>468111121</t>
  </si>
  <si>
    <t>Frézování drážek pro vodiče ve stěnách z cihel včetně omítky do 3x3 cm</t>
  </si>
  <si>
    <t>1716418125</t>
  </si>
  <si>
    <t>Frézování drážek pro vodiče ve stěnách z cihel včetně omítky, rozměru do 3x3 cm</t>
  </si>
  <si>
    <t>https://podminky.urs.cz/item/CS_URS_2025_02/468111121</t>
  </si>
  <si>
    <t>147</t>
  </si>
  <si>
    <t>468111311</t>
  </si>
  <si>
    <t>Frézování drážek pro vodiče ve stěnách z betonu do 3x3 cm</t>
  </si>
  <si>
    <t>-807235694</t>
  </si>
  <si>
    <t>Frézování drážek pro vodiče ve stěnách z betonu, rozměru do 3x3 cm</t>
  </si>
  <si>
    <t>https://podminky.urs.cz/item/CS_URS_2025_02/468111311</t>
  </si>
  <si>
    <t>148</t>
  </si>
  <si>
    <t>469971111</t>
  </si>
  <si>
    <t>Svislá doprava suti a vybouraných hmot při elektromontážích za první podlaží</t>
  </si>
  <si>
    <t>81659202</t>
  </si>
  <si>
    <t>Odvoz suti a vybouraných hmot svislá doprava suti a vybouraných hmot za první podlaží</t>
  </si>
  <si>
    <t>https://podminky.urs.cz/item/CS_URS_2025_01/469971111</t>
  </si>
  <si>
    <t>149</t>
  </si>
  <si>
    <t>469972111</t>
  </si>
  <si>
    <t>Odvoz suti a vybouraných hmot při elektromontážích do 1 km</t>
  </si>
  <si>
    <t>1381953663</t>
  </si>
  <si>
    <t>Odvoz suti a vybouraných hmot odvoz suti a vybouraných hmot do 1 km</t>
  </si>
  <si>
    <t>https://podminky.urs.cz/item/CS_URS_2025_01/469972111</t>
  </si>
  <si>
    <t>150</t>
  </si>
  <si>
    <t>469972121</t>
  </si>
  <si>
    <t>Příplatek k odvozu suti a vybouraných hmot při elektromontážích za každý další 1 km</t>
  </si>
  <si>
    <t>1886574954</t>
  </si>
  <si>
    <t>Odvoz suti a vybouraných hmot odvoz suti a vybouraných hmot Příplatek k ceně za každý další i započatý 1 km</t>
  </si>
  <si>
    <t>https://podminky.urs.cz/item/CS_URS_2025_01/469972121</t>
  </si>
  <si>
    <t>151</t>
  </si>
  <si>
    <t>469973116</t>
  </si>
  <si>
    <t>Poplatek za uložení na skládce (skládkovné) stavebního odpadu směsného kód odpadu 17 09 04</t>
  </si>
  <si>
    <t>-134889505</t>
  </si>
  <si>
    <t>Poplatek za uložení stavebního odpadu (skládkovné) na skládce směsného stavebního a demoličního zatříděného do Katalogu odpadů pod kódem 17 09 04</t>
  </si>
  <si>
    <t>https://podminky.urs.cz/item/CS_URS_2025_02/469973116</t>
  </si>
  <si>
    <t>02 - EZS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</si>
  <si>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</si>
  <si>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</si>
  <si>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</si>
  <si>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742</t>
  </si>
  <si>
    <t>Elektroinstalace - slaboproud</t>
  </si>
  <si>
    <t>75</t>
  </si>
  <si>
    <t>742220004</t>
  </si>
  <si>
    <t>Montáž ústředny PZTS se zdrojem a komunikátorem 1 linka</t>
  </si>
  <si>
    <t>552901077</t>
  </si>
  <si>
    <t>Montáž ústředny PZTS se zdrojem s komunikátorem 1 linka</t>
  </si>
  <si>
    <t>https://podminky.urs.cz/item/CS_URS_2025_02/742220004</t>
  </si>
  <si>
    <t>40462038</t>
  </si>
  <si>
    <t>ústředna PZTS se zabudovaným LAN a GSM komunikátorem a rádiovým modulem, se zdrojem, NBÚ - 2</t>
  </si>
  <si>
    <t>-1019965250</t>
  </si>
  <si>
    <t>76</t>
  </si>
  <si>
    <t>40462020</t>
  </si>
  <si>
    <t>ústředna PZTS/EKV se zdrojem v krytu, GSM modem, 1x linka 30 adres 1x Ethernet NBÚ - 3</t>
  </si>
  <si>
    <t>543389311</t>
  </si>
  <si>
    <t>77</t>
  </si>
  <si>
    <t>742220005</t>
  </si>
  <si>
    <t>Montáž ústředny PZTS se zdrojem a komunikátorem přes 1 do 4 linek</t>
  </si>
  <si>
    <t>-1994070836</t>
  </si>
  <si>
    <t>Montáž ústředny PZTS se zdrojem s komunikátorem přes 1 do 4 linek</t>
  </si>
  <si>
    <t>https://podminky.urs.cz/item/CS_URS_2025_02/742220005</t>
  </si>
  <si>
    <t>78</t>
  </si>
  <si>
    <t>40462022</t>
  </si>
  <si>
    <t>ústředna PZTS/EKV se zdrojem v krytu, GSM modem, 4x linka 30 adres 1x Ethernet NBÚ - 3</t>
  </si>
  <si>
    <t>-237912313</t>
  </si>
  <si>
    <t>79</t>
  </si>
  <si>
    <t>742220031</t>
  </si>
  <si>
    <t>Montáž koncentrátoru nebo expanderu v krytu do 8 vstupů</t>
  </si>
  <si>
    <t>-1522187688</t>
  </si>
  <si>
    <t>Montáž koncentrátoru nebo expanderu v krytu pro PZTS do 8 vstupů</t>
  </si>
  <si>
    <t>https://podminky.urs.cz/item/CS_URS_2025_02/742220031</t>
  </si>
  <si>
    <t>40466018</t>
  </si>
  <si>
    <t>koncentrátor v plastovém krytu</t>
  </si>
  <si>
    <t>363050605</t>
  </si>
  <si>
    <t>742220032</t>
  </si>
  <si>
    <t>Montáž koncentrátoru nebo expanderu v krytu do 8 vstupů do Ex prostředí</t>
  </si>
  <si>
    <t>1481220550</t>
  </si>
  <si>
    <t>Montáž koncentrátoru nebo expanderu v krytu pro PZTS do 8 vstupů do Ex prostředí</t>
  </si>
  <si>
    <t>https://podminky.urs.cz/item/CS_URS_2025_02/742220032</t>
  </si>
  <si>
    <t>40466075</t>
  </si>
  <si>
    <t>modul sběrnicový PZTS v krytu, 8x trojitě vyvážený vstup, 8x výstup pro připojení výstupního modulu, EX</t>
  </si>
  <si>
    <t>-1477331229</t>
  </si>
  <si>
    <t>24</t>
  </si>
  <si>
    <t>742220041</t>
  </si>
  <si>
    <t>Montáž přijímače v krytu pro bezdrátové prvky</t>
  </si>
  <si>
    <t>494052935</t>
  </si>
  <si>
    <t>Montáž přijímače pro bezdrátové prvky v krytu</t>
  </si>
  <si>
    <t>https://podminky.urs.cz/item/CS_URS_2025_02/742220041</t>
  </si>
  <si>
    <t>40466030</t>
  </si>
  <si>
    <t>modul sběrnicový pro bezdrátové prvky</t>
  </si>
  <si>
    <t>-632541748</t>
  </si>
  <si>
    <t>25</t>
  </si>
  <si>
    <t>742220051</t>
  </si>
  <si>
    <t>Montáž krabice pro expander s uložením na omítku</t>
  </si>
  <si>
    <t>-551737667</t>
  </si>
  <si>
    <t>Montáž krabice pro expander uložené na omítce</t>
  </si>
  <si>
    <t>https://podminky.urs.cz/item/CS_URS_2025_02/742220051</t>
  </si>
  <si>
    <t>104</t>
  </si>
  <si>
    <t>40466060</t>
  </si>
  <si>
    <t>krabice montážní, plast, IP40, povrchová montáž, 90x90mm</t>
  </si>
  <si>
    <t>-600961526</t>
  </si>
  <si>
    <t>105</t>
  </si>
  <si>
    <t>40466061</t>
  </si>
  <si>
    <t>krabice montážní, plast, povrchová montáž, 102x102mm</t>
  </si>
  <si>
    <t>44360292</t>
  </si>
  <si>
    <t>40466062</t>
  </si>
  <si>
    <t>krabice montážní, plast, povrchová montáž, 182x132mm</t>
  </si>
  <si>
    <t>-1618412337</t>
  </si>
  <si>
    <t>27</t>
  </si>
  <si>
    <t>742220053</t>
  </si>
  <si>
    <t>Montáž krabice propojovací pro magnetický kontakt</t>
  </si>
  <si>
    <t>754334021</t>
  </si>
  <si>
    <t>Montáž krabice pro magnetický kontakt propojovací</t>
  </si>
  <si>
    <t>https://podminky.urs.cz/item/CS_URS_2025_02/742220053</t>
  </si>
  <si>
    <t>40466067</t>
  </si>
  <si>
    <t>krabice plastová, propojovací</t>
  </si>
  <si>
    <t>-2011360459</t>
  </si>
  <si>
    <t>28</t>
  </si>
  <si>
    <t>742220061</t>
  </si>
  <si>
    <t>Montáž rozbočovače, opakovače nebo oddělovače sběrnice v krabici</t>
  </si>
  <si>
    <t>-454883079</t>
  </si>
  <si>
    <t>https://podminky.urs.cz/item/CS_URS_2025_02/742220061</t>
  </si>
  <si>
    <t>40466041</t>
  </si>
  <si>
    <t>rozbočovač sběrnice v krabici</t>
  </si>
  <si>
    <t>-1761445799</t>
  </si>
  <si>
    <t>29</t>
  </si>
  <si>
    <t>742220071</t>
  </si>
  <si>
    <t>Montáž dveřního modulu pro připojení čteček v krytu bez vstupů</t>
  </si>
  <si>
    <t>2017028131</t>
  </si>
  <si>
    <t>https://podminky.urs.cz/item/CS_URS_2025_02/742220071</t>
  </si>
  <si>
    <t>30</t>
  </si>
  <si>
    <t>742220081</t>
  </si>
  <si>
    <t>Montáž čtečky bezkontaktních karet</t>
  </si>
  <si>
    <t>1207488846</t>
  </si>
  <si>
    <t>https://podminky.urs.cz/item/CS_URS_2025_02/742220081</t>
  </si>
  <si>
    <t>40467004</t>
  </si>
  <si>
    <t>čtečka venkovní sběrnicová, pro bezkontaktní RFID čipy</t>
  </si>
  <si>
    <t>2073085687</t>
  </si>
  <si>
    <t>33</t>
  </si>
  <si>
    <t>742220121</t>
  </si>
  <si>
    <t>Montáž modulu do systému PZTS do 8 relé</t>
  </si>
  <si>
    <t>991501684</t>
  </si>
  <si>
    <t>https://podminky.urs.cz/item/CS_URS_2025_02/742220121</t>
  </si>
  <si>
    <t>112</t>
  </si>
  <si>
    <t>40466046</t>
  </si>
  <si>
    <t>modul reléový zásuvný</t>
  </si>
  <si>
    <t>-1024810504</t>
  </si>
  <si>
    <t>34</t>
  </si>
  <si>
    <t>742220131</t>
  </si>
  <si>
    <t>Montáž univerzálního reléového modulu se svorkovnicí a přepínačem NC/NO</t>
  </si>
  <si>
    <t>1392031859</t>
  </si>
  <si>
    <t>https://podminky.urs.cz/item/CS_URS_2025_02/742220131</t>
  </si>
  <si>
    <t>113</t>
  </si>
  <si>
    <t>40466047</t>
  </si>
  <si>
    <t>modul reléový se svorkovnicí a přepínacím NC/NO kontaktem</t>
  </si>
  <si>
    <t>-76822849</t>
  </si>
  <si>
    <t>35</t>
  </si>
  <si>
    <t>742220141</t>
  </si>
  <si>
    <t>Montáž ovládací klávesnice pro dodanou ústřednu</t>
  </si>
  <si>
    <t>-2107690929</t>
  </si>
  <si>
    <t>Montáž klávesnice pro dodanou ústřednu</t>
  </si>
  <si>
    <t>https://podminky.urs.cz/item/CS_URS_2025_02/742220141</t>
  </si>
  <si>
    <t>114</t>
  </si>
  <si>
    <t>40467025</t>
  </si>
  <si>
    <t>klávesnice ústředny PZTS, LED</t>
  </si>
  <si>
    <t>976180295</t>
  </si>
  <si>
    <t>115</t>
  </si>
  <si>
    <t>40467091</t>
  </si>
  <si>
    <t>klávesnice ústředny PZTS, dvouřádkový displej, podsvícená klávesnice, čtečka bezkontaktních karet</t>
  </si>
  <si>
    <t>1237049468</t>
  </si>
  <si>
    <t>116</t>
  </si>
  <si>
    <t>742220151</t>
  </si>
  <si>
    <t>Montáž zobrazovacího tabla</t>
  </si>
  <si>
    <t>1547005169</t>
  </si>
  <si>
    <t>Montáž tabla zobrazovacího</t>
  </si>
  <si>
    <t>https://podminky.urs.cz/item/CS_URS_2025_02/742220151</t>
  </si>
  <si>
    <t>117</t>
  </si>
  <si>
    <t>40467036</t>
  </si>
  <si>
    <t>tablo signalizační v krytu</t>
  </si>
  <si>
    <t>1783595478</t>
  </si>
  <si>
    <t>118</t>
  </si>
  <si>
    <t>742220152</t>
  </si>
  <si>
    <t>Montáž rozšiřujícího modulu zobrazovacího tabla</t>
  </si>
  <si>
    <t>1249261479</t>
  </si>
  <si>
    <t>Montáž tabla rozšiřujícího modulu</t>
  </si>
  <si>
    <t>https://podminky.urs.cz/item/CS_URS_2025_02/742220152</t>
  </si>
  <si>
    <t>37</t>
  </si>
  <si>
    <t>742220161</t>
  </si>
  <si>
    <t>Montáž akumulátoru 12 V</t>
  </si>
  <si>
    <t>-541898604</t>
  </si>
  <si>
    <t>https://podminky.urs.cz/item/CS_URS_2025_02/742220161</t>
  </si>
  <si>
    <t>34641075</t>
  </si>
  <si>
    <t>akumulátor 12V/2Ah</t>
  </si>
  <si>
    <t>1086176197</t>
  </si>
  <si>
    <t>34641076</t>
  </si>
  <si>
    <t>akumulátor 12V/3,5Ah</t>
  </si>
  <si>
    <t>1492583335</t>
  </si>
  <si>
    <t>742220171</t>
  </si>
  <si>
    <t>Montáž komunikátoru telefonního do ústředny bez držáku</t>
  </si>
  <si>
    <t>-396268248</t>
  </si>
  <si>
    <t>Montáž komunikátoru do ústředny bez držáku telefonního</t>
  </si>
  <si>
    <t>https://podminky.urs.cz/item/CS_URS_2025_02/742220171</t>
  </si>
  <si>
    <t>40466048</t>
  </si>
  <si>
    <t>modul komunikační, rozhraní RS-485</t>
  </si>
  <si>
    <t>1861163197</t>
  </si>
  <si>
    <t>742220172</t>
  </si>
  <si>
    <t>Montáž komunikátoru GSM do ústředny bez držáku</t>
  </si>
  <si>
    <t>-1007200378</t>
  </si>
  <si>
    <t>Montáž komunikátoru do ústředny bez držáku GSM</t>
  </si>
  <si>
    <t>https://podminky.urs.cz/item/CS_URS_2025_02/742220172</t>
  </si>
  <si>
    <t>40466051</t>
  </si>
  <si>
    <t>modul LTE komunikátoru pro poplachové ústředny</t>
  </si>
  <si>
    <t>-1041361245</t>
  </si>
  <si>
    <t>742220181</t>
  </si>
  <si>
    <t>Montáž transformátoru pro ústřednu</t>
  </si>
  <si>
    <t>-987846273</t>
  </si>
  <si>
    <t>https://podminky.urs.cz/item/CS_URS_2025_02/742220181</t>
  </si>
  <si>
    <t>40466054</t>
  </si>
  <si>
    <t>transformátor ústředny EZS</t>
  </si>
  <si>
    <t>-1550937745</t>
  </si>
  <si>
    <t>742220211</t>
  </si>
  <si>
    <t>Montáž zálohového napájecího zdroje s dobíječem a akumulátorem</t>
  </si>
  <si>
    <t>1122950562</t>
  </si>
  <si>
    <t>https://podminky.urs.cz/item/CS_URS_2025_02/742220211</t>
  </si>
  <si>
    <t>40463002</t>
  </si>
  <si>
    <t>zdroj ústředny, napájecí, 12V DC/8Ah</t>
  </si>
  <si>
    <t>-144519783</t>
  </si>
  <si>
    <t>742220221</t>
  </si>
  <si>
    <t>Montáž systémového zdroje s akumulátorem a 8 kanálovým expandérem</t>
  </si>
  <si>
    <t>26076916</t>
  </si>
  <si>
    <t>https://podminky.urs.cz/item/CS_URS_2025_02/742220221</t>
  </si>
  <si>
    <t>40463008</t>
  </si>
  <si>
    <t>zdroj ústředny, systémový, 12V DC/18Ah</t>
  </si>
  <si>
    <t>1981150690</t>
  </si>
  <si>
    <t>44</t>
  </si>
  <si>
    <t>742220231</t>
  </si>
  <si>
    <t>Montáž kloubového držáku na strop nebo na stěnu pro pohybový detektor</t>
  </si>
  <si>
    <t>-1969772969</t>
  </si>
  <si>
    <t>Montáž příslušenství pro PZTS kombinovaný kloubový držák pro pohybový detektor na strop nebo na stěnu</t>
  </si>
  <si>
    <t>https://podminky.urs.cz/item/CS_URS_2025_02/742220231</t>
  </si>
  <si>
    <t>40468000</t>
  </si>
  <si>
    <t>držák kloubový pro PIR detektory</t>
  </si>
  <si>
    <t>1335152605</t>
  </si>
  <si>
    <t>45</t>
  </si>
  <si>
    <t>742220232</t>
  </si>
  <si>
    <t>Montáž detektoru na stěnu nebo na strop</t>
  </si>
  <si>
    <t>1171051199</t>
  </si>
  <si>
    <t>Montáž příslušenství pro PZTS detektor na stěnu nebo na strop</t>
  </si>
  <si>
    <t>https://podminky.urs.cz/item/CS_URS_2025_02/742220232</t>
  </si>
  <si>
    <t>40461021</t>
  </si>
  <si>
    <t>detektor pohybu sběrnicový</t>
  </si>
  <si>
    <t>-588351464</t>
  </si>
  <si>
    <t>40461095</t>
  </si>
  <si>
    <t>detektor PIR radiový</t>
  </si>
  <si>
    <t>339744217</t>
  </si>
  <si>
    <t>46</t>
  </si>
  <si>
    <t>742220235</t>
  </si>
  <si>
    <t>Montáž magnetického kontaktu povrchového</t>
  </si>
  <si>
    <t>-2100315070</t>
  </si>
  <si>
    <t>Montáž příslušenství pro PZTS magnetický kontakt povrchový</t>
  </si>
  <si>
    <t>https://podminky.urs.cz/item/CS_URS_2025_02/742220235</t>
  </si>
  <si>
    <t>40461033</t>
  </si>
  <si>
    <t>detektor bezdrátový magnetický</t>
  </si>
  <si>
    <t>-807359996</t>
  </si>
  <si>
    <t>48</t>
  </si>
  <si>
    <t>742220241</t>
  </si>
  <si>
    <t>Montáž armované hadice k magnetickému kontaktu</t>
  </si>
  <si>
    <t>-1672545869</t>
  </si>
  <si>
    <t>Montáž příslušenství pro PZTS armovaná hadice k magnetickému kontaktu</t>
  </si>
  <si>
    <t>https://podminky.urs.cz/item/CS_URS_2025_02/742220241</t>
  </si>
  <si>
    <t>40461043</t>
  </si>
  <si>
    <t>kabel armovaný, 8 vodičů, 1,8m</t>
  </si>
  <si>
    <t>-612360295</t>
  </si>
  <si>
    <t>53</t>
  </si>
  <si>
    <t>742220255</t>
  </si>
  <si>
    <t>Montáž sirény vnitřní pro vyhlášení poplachu</t>
  </si>
  <si>
    <t>-2131572469</t>
  </si>
  <si>
    <t>Montáž příslušenství pro PZTS siréna vnitřní pro vyhlášení poplachu</t>
  </si>
  <si>
    <t>https://podminky.urs.cz/item/CS_URS_2025_02/742220255</t>
  </si>
  <si>
    <t>40464000</t>
  </si>
  <si>
    <t>siréna vnitřní plastová nezálohovaná, 112 dB/1m, maják, záblesk červený</t>
  </si>
  <si>
    <t>-1889968554</t>
  </si>
  <si>
    <t>54</t>
  </si>
  <si>
    <t>742220256</t>
  </si>
  <si>
    <t>Montáž zálohové sirény s majákem a s akumulátorem 1,2 Ah</t>
  </si>
  <si>
    <t>-1899147905</t>
  </si>
  <si>
    <t>Montáž příslušenství pro PZTS siréna zálohovaná s majákem a s akumulátorem 1,2 Ah</t>
  </si>
  <si>
    <t>https://podminky.urs.cz/item/CS_URS_2025_02/742220256</t>
  </si>
  <si>
    <t>128</t>
  </si>
  <si>
    <t>40464020</t>
  </si>
  <si>
    <t>siréna venkovní plastová zálohovaná, s majákem a akumulátorem, 110 dB/1m, záblesk červený</t>
  </si>
  <si>
    <t>1539534424</t>
  </si>
  <si>
    <t>40464018</t>
  </si>
  <si>
    <t>siréna vnitřní zálohovaná sběrnicová</t>
  </si>
  <si>
    <t>-610795277</t>
  </si>
  <si>
    <t>55</t>
  </si>
  <si>
    <t>742220401</t>
  </si>
  <si>
    <t>Programování základních parametrů ústředny PZTS</t>
  </si>
  <si>
    <t>-378420224</t>
  </si>
  <si>
    <t>Nastavení a oživení PZTS programování základních parametrů ústředny</t>
  </si>
  <si>
    <t>https://podminky.urs.cz/item/CS_URS_2025_02/742220401</t>
  </si>
  <si>
    <t>56</t>
  </si>
  <si>
    <t>742220402</t>
  </si>
  <si>
    <t>Programování systému na jeden detektor PZTS</t>
  </si>
  <si>
    <t>-812764359</t>
  </si>
  <si>
    <t>Nastavení a oživení PZTS programování systému na jeden detektor</t>
  </si>
  <si>
    <t>https://podminky.urs.cz/item/CS_URS_2025_02/742220402</t>
  </si>
  <si>
    <t>742220411</t>
  </si>
  <si>
    <t>Oživení systému na jeden detektor PZTS</t>
  </si>
  <si>
    <t>1048792967</t>
  </si>
  <si>
    <t>Nastavení a oživení PZTS oživení systému na jeden detektor</t>
  </si>
  <si>
    <t>https://podminky.urs.cz/item/CS_URS_2025_02/742220411</t>
  </si>
  <si>
    <t>742220421</t>
  </si>
  <si>
    <t>Instalace přístupového SW PZTS</t>
  </si>
  <si>
    <t>1512075520</t>
  </si>
  <si>
    <t>Nastavení a oživení PZTS instalace přístupového SW</t>
  </si>
  <si>
    <t>https://podminky.urs.cz/item/CS_URS_2025_02/742220421</t>
  </si>
  <si>
    <t>742220501</t>
  </si>
  <si>
    <t>Provedení zkoušky TIČR pro PZTS</t>
  </si>
  <si>
    <t>888646609</t>
  </si>
  <si>
    <t>Zkoušky a revize PZTS zkoušky TIČR</t>
  </si>
  <si>
    <t>https://podminky.urs.cz/item/CS_URS_2025_02/742220501</t>
  </si>
  <si>
    <t>742220511</t>
  </si>
  <si>
    <t>Výchozí revize systému PZTS</t>
  </si>
  <si>
    <t>61580655</t>
  </si>
  <si>
    <t>Zkoušky a revize PZTS revize výchozí systému PZTS</t>
  </si>
  <si>
    <t>https://podminky.urs.cz/item/CS_URS_2025_02/742220511</t>
  </si>
  <si>
    <t>742220805</t>
  </si>
  <si>
    <t>Demontáž ústředny PZTS se zdrojem a komunikátorem do 4 linek</t>
  </si>
  <si>
    <t>2104204632</t>
  </si>
  <si>
    <t>Demontáž ústředny PZTS se zdrojem s komunikátorem do 4 linek</t>
  </si>
  <si>
    <t>https://podminky.urs.cz/item/CS_URS_2025_02/742220805</t>
  </si>
  <si>
    <t>742220806</t>
  </si>
  <si>
    <t>Demontáž ústředny PZTS se zdrojem a komunikátorem přes 4 linky</t>
  </si>
  <si>
    <t>1962988733</t>
  </si>
  <si>
    <t>Demontáž ústředny PZTS se zdrojem s komunikátorem přes 4 linky</t>
  </si>
  <si>
    <t>https://podminky.urs.cz/item/CS_URS_2025_02/742220806</t>
  </si>
  <si>
    <t>85</t>
  </si>
  <si>
    <t>742220810</t>
  </si>
  <si>
    <t>Demontáž ústředny PZTS se zdrojem bez komunikátoru do 4 linek</t>
  </si>
  <si>
    <t>1891081414</t>
  </si>
  <si>
    <t>https://podminky.urs.cz/item/CS_URS_2025_02/742220810</t>
  </si>
  <si>
    <t>86</t>
  </si>
  <si>
    <t>742220811</t>
  </si>
  <si>
    <t>Demontáž ústředny PZTS se zdrojem bez komunikátoru přes 4 linky</t>
  </si>
  <si>
    <t>-148575601</t>
  </si>
  <si>
    <t>https://podminky.urs.cz/item/CS_URS_2025_02/742220811</t>
  </si>
  <si>
    <t>87</t>
  </si>
  <si>
    <t>742220815</t>
  </si>
  <si>
    <t>Demontáž ústředny PZTS bez zdroje s komunikátorem do 4 linek</t>
  </si>
  <si>
    <t>-355541999</t>
  </si>
  <si>
    <t>https://podminky.urs.cz/item/CS_URS_2025_02/742220815</t>
  </si>
  <si>
    <t>88</t>
  </si>
  <si>
    <t>742220816</t>
  </si>
  <si>
    <t>Demontáž ústředny PZTS bez zdroje s komunikátorem přes 4 linky</t>
  </si>
  <si>
    <t>1333844865</t>
  </si>
  <si>
    <t>https://podminky.urs.cz/item/CS_URS_2025_02/742220816</t>
  </si>
  <si>
    <t>89</t>
  </si>
  <si>
    <t>742220820</t>
  </si>
  <si>
    <t>Demontáž ústředny PZTS bez zdroje bez komunikátoru do 4 linek</t>
  </si>
  <si>
    <t>1851037613</t>
  </si>
  <si>
    <t>https://podminky.urs.cz/item/CS_URS_2025_02/742220820</t>
  </si>
  <si>
    <t>90</t>
  </si>
  <si>
    <t>742220821</t>
  </si>
  <si>
    <t>Demontáž ústředny PZTS bez zdroje bez komunikátoru přes 4 linky</t>
  </si>
  <si>
    <t>434237295</t>
  </si>
  <si>
    <t>https://podminky.urs.cz/item/CS_URS_2025_02/742220821</t>
  </si>
  <si>
    <t>91</t>
  </si>
  <si>
    <t>742220825</t>
  </si>
  <si>
    <t>Odhlášení ústředny od PCO</t>
  </si>
  <si>
    <t>1257848346</t>
  </si>
  <si>
    <t>Demontáž ústředny PZTS odhlášení ústředny od PCO</t>
  </si>
  <si>
    <t>https://podminky.urs.cz/item/CS_URS_2025_02/742220825</t>
  </si>
  <si>
    <t>92</t>
  </si>
  <si>
    <t>742220826</t>
  </si>
  <si>
    <t>Odpojení ústředny od PCO</t>
  </si>
  <si>
    <t>-1370948927</t>
  </si>
  <si>
    <t>Demontáž ústředny PZTS odpojení ústředny od PCO</t>
  </si>
  <si>
    <t>https://podminky.urs.cz/item/CS_URS_2025_02/742220826</t>
  </si>
  <si>
    <t>65</t>
  </si>
  <si>
    <t>742220831</t>
  </si>
  <si>
    <t>Demontáž koncentrátoru nebo expanderu pro PZTS v krytu</t>
  </si>
  <si>
    <t>-537778087</t>
  </si>
  <si>
    <t>https://podminky.urs.cz/item/CS_URS_2025_02/742220831</t>
  </si>
  <si>
    <t>93</t>
  </si>
  <si>
    <t>742220832</t>
  </si>
  <si>
    <t>Demontáž přijímače pro bezdrátové prvky v krytu</t>
  </si>
  <si>
    <t>-456687180</t>
  </si>
  <si>
    <t>https://podminky.urs.cz/item/CS_URS_2025_02/742220832</t>
  </si>
  <si>
    <t>100</t>
  </si>
  <si>
    <t>742220842</t>
  </si>
  <si>
    <t>Demontáž vysílače pro bezdrátové detektory PZTS</t>
  </si>
  <si>
    <t>-1692348514</t>
  </si>
  <si>
    <t>https://podminky.urs.cz/item/CS_URS_2025_02/742220842</t>
  </si>
  <si>
    <t>94</t>
  </si>
  <si>
    <t>742220851</t>
  </si>
  <si>
    <t>Demontáž krabice pro expander uložené na omítce</t>
  </si>
  <si>
    <t>-1981593611</t>
  </si>
  <si>
    <t>https://podminky.urs.cz/item/CS_URS_2025_02/742220851</t>
  </si>
  <si>
    <t>96</t>
  </si>
  <si>
    <t>742220853</t>
  </si>
  <si>
    <t>Demontáž krabice pro magnetický kontakt propojovací</t>
  </si>
  <si>
    <t>-1994234558</t>
  </si>
  <si>
    <t>https://podminky.urs.cz/item/CS_URS_2025_02/742220853</t>
  </si>
  <si>
    <t>97</t>
  </si>
  <si>
    <t>742220861</t>
  </si>
  <si>
    <t>Demontáž rozbočovače, opakovače nebo oddělovače sběrnice v krabici</t>
  </si>
  <si>
    <t>1135348880</t>
  </si>
  <si>
    <t>https://podminky.urs.cz/item/CS_URS_2025_02/742220861</t>
  </si>
  <si>
    <t>66</t>
  </si>
  <si>
    <t>742220871</t>
  </si>
  <si>
    <t>Demontáž dveřního modulu pro připojení čteček v krytu</t>
  </si>
  <si>
    <t>827196562</t>
  </si>
  <si>
    <t>https://podminky.urs.cz/item/CS_URS_2025_02/742220871</t>
  </si>
  <si>
    <t>98</t>
  </si>
  <si>
    <t>742220881</t>
  </si>
  <si>
    <t>Demontáž čtečky bezkontaktních karet včetně venkovního krytu a distanční podložky</t>
  </si>
  <si>
    <t>21095999</t>
  </si>
  <si>
    <t>https://podminky.urs.cz/item/CS_URS_2025_02/742220881</t>
  </si>
  <si>
    <t>67</t>
  </si>
  <si>
    <t>742221811</t>
  </si>
  <si>
    <t>Demontáž docházkového terminálu s LCD displejem</t>
  </si>
  <si>
    <t>-77916066</t>
  </si>
  <si>
    <t>https://podminky.urs.cz/item/CS_URS_2025_02/742221811</t>
  </si>
  <si>
    <t>742221841</t>
  </si>
  <si>
    <t>Demontáž ovládací klávesnice pro ústřednu</t>
  </si>
  <si>
    <t>1245524906</t>
  </si>
  <si>
    <t>Demontáž klávesnice pro ústřednu</t>
  </si>
  <si>
    <t>https://podminky.urs.cz/item/CS_URS_2025_02/742221841</t>
  </si>
  <si>
    <t>742221851</t>
  </si>
  <si>
    <t>Demontáž zobrazovacího tabla</t>
  </si>
  <si>
    <t>1077654348</t>
  </si>
  <si>
    <t>Demontáž tabla zobrazovacího</t>
  </si>
  <si>
    <t>https://podminky.urs.cz/item/CS_URS_2025_02/742221851</t>
  </si>
  <si>
    <t>70</t>
  </si>
  <si>
    <t>742222811</t>
  </si>
  <si>
    <t>Demontáž zálohového napájecího zdroje s dobíječem</t>
  </si>
  <si>
    <t>1966040311</t>
  </si>
  <si>
    <t>Demontáže zálohového napájecího zdroje s dobíječem a akumulátorem</t>
  </si>
  <si>
    <t>https://podminky.urs.cz/item/CS_URS_2025_02/742222811</t>
  </si>
  <si>
    <t>71</t>
  </si>
  <si>
    <t>742222832</t>
  </si>
  <si>
    <t>Demontáž detektoru ze stěny nebo ze stropu</t>
  </si>
  <si>
    <t>-1887904271</t>
  </si>
  <si>
    <t>Demontáž příslušenství pro PZTS detektoru ze stěny nebo ze stropu</t>
  </si>
  <si>
    <t>https://podminky.urs.cz/item/CS_URS_2025_02/742222832</t>
  </si>
  <si>
    <t>102</t>
  </si>
  <si>
    <t>742222835</t>
  </si>
  <si>
    <t>Demontáž magnetického kontaktu povrchového</t>
  </si>
  <si>
    <t>-1808114871</t>
  </si>
  <si>
    <t>Demontáž příslušenství pro PZTS magnetického kontaktu povrchového</t>
  </si>
  <si>
    <t>https://podminky.urs.cz/item/CS_URS_2025_02/742222835</t>
  </si>
  <si>
    <t>73</t>
  </si>
  <si>
    <t>742222855</t>
  </si>
  <si>
    <t>Demontáž sirény vnitřní pro vyhlášení poplachu</t>
  </si>
  <si>
    <t>-111778868</t>
  </si>
  <si>
    <t>Demontáž příslušenství pro PZTS sirény vnitřní pro vyhlášení poplachu</t>
  </si>
  <si>
    <t>https://podminky.urs.cz/item/CS_URS_2025_02/742222855</t>
  </si>
  <si>
    <t>74</t>
  </si>
  <si>
    <t>742222856</t>
  </si>
  <si>
    <t>Demontáž zálohové sirény s majákem a s akumulátorem</t>
  </si>
  <si>
    <t>1042294802</t>
  </si>
  <si>
    <t>Demontáž příslušenství pro PZTS sirény zálohované s majákem a s akumulátorem</t>
  </si>
  <si>
    <t>https://podminky.urs.cz/item/CS_URS_2025_02/742222856</t>
  </si>
  <si>
    <t>998742111</t>
  </si>
  <si>
    <t>Přesun hmot tonážní pro slaboproud s omezením mechanizace v objektech v do 6 m</t>
  </si>
  <si>
    <t>-1706822429</t>
  </si>
  <si>
    <t>Přesun hmot pro slaboproud stanovený z hmotnosti přesunovaného materiálu vodorovná dopravní vzdálenost do 50 m s omezením mechanizace v objektech výšky do 6 m</t>
  </si>
  <si>
    <t>https://podminky.urs.cz/item/CS_URS_2025_02/998742111</t>
  </si>
  <si>
    <t>998742112</t>
  </si>
  <si>
    <t>Přesun hmot tonážní pro slaboproud s omezením mechanizace v objektech v do 12 m</t>
  </si>
  <si>
    <t>815502391</t>
  </si>
  <si>
    <t>Přesun hmot pro slaboproud stanovený z hmotnosti přesunovaného materiálu vodorovná dopravní vzdálenost do 50 m s omezením mechanizace v objektech výšky přes 6 do 12 m</t>
  </si>
  <si>
    <t>https://podminky.urs.cz/item/CS_URS_2025_02/998742112</t>
  </si>
  <si>
    <t>998742113</t>
  </si>
  <si>
    <t>Přesun hmot tonážní pro slaboproud s omezením mechanizace v objektech v do 24 m</t>
  </si>
  <si>
    <t>-1759194635</t>
  </si>
  <si>
    <t>Přesun hmot pro slaboproud stanovený z hmotnosti přesunovaného materiálu vodorovná dopravní vzdálenost do 50 m s omezením mechanizace v objektech výšky přes 12 do 24 m</t>
  </si>
  <si>
    <t>https://podminky.urs.cz/item/CS_URS_2025_02/998742113</t>
  </si>
  <si>
    <t>998742114</t>
  </si>
  <si>
    <t>Přesun hmot tonážní pro slaboproud s omezením mechanizace v objektech v do 36 m</t>
  </si>
  <si>
    <t>1729376898</t>
  </si>
  <si>
    <t>Přesun hmot pro slaboproud stanovený z hmotnosti přesunovaného materiálu vodorovná dopravní vzdálenost do 50 m s omezením mechanizace v objektech výšky přes 24 do 36 m</t>
  </si>
  <si>
    <t>https://podminky.urs.cz/item/CS_URS_2025_02/998742114</t>
  </si>
  <si>
    <t>998742115</t>
  </si>
  <si>
    <t>Přesun hmot tonážní pro slaboproud s omezením mechanizace v objektech v do 48 m</t>
  </si>
  <si>
    <t>2010596663</t>
  </si>
  <si>
    <t>Přesun hmot pro slaboproud stanovený z hmotnosti přesunovaného materiálu vodorovná dopravní vzdálenost do 50 m s omezením mechanizace v objektech výšky přes 36 do 48 m</t>
  </si>
  <si>
    <t>https://podminky.urs.cz/item/CS_URS_2025_02/998742115</t>
  </si>
  <si>
    <t>998742121</t>
  </si>
  <si>
    <t>Přesun hmot tonážní pro slaboproud ruční v objektech v do 6 m</t>
  </si>
  <si>
    <t>1770336687</t>
  </si>
  <si>
    <t>Přesun hmot pro slaboproud stanovený z hmotnosti přesunovaného materiálu vodorovná dopravní vzdálenost do 50 m ruční (bez užití mechanizace) v objektech výšky do 6 m</t>
  </si>
  <si>
    <t>https://podminky.urs.cz/item/CS_URS_2025_02/998742121</t>
  </si>
  <si>
    <t>998742122</t>
  </si>
  <si>
    <t>Přesun hmot tonážní pro slaboproud ruční v objektech v do 12 m</t>
  </si>
  <si>
    <t>1823097780</t>
  </si>
  <si>
    <t>Přesun hmot pro slaboproud stanovený z hmotnosti přesunovaného materiálu vodorovná dopravní vzdálenost do 50 m ruční (bez užití mechanizace) v objektech výšky přes 6 do 12 m</t>
  </si>
  <si>
    <t>https://podminky.urs.cz/item/CS_URS_2025_02/998742122</t>
  </si>
  <si>
    <t>998742123</t>
  </si>
  <si>
    <t>Přesun hmot tonážní pro slaboproud ruční v objektech v do 24 m</t>
  </si>
  <si>
    <t>96001014</t>
  </si>
  <si>
    <t>Přesun hmot pro slaboproud stanovený z hmotnosti přesunovaného materiálu vodorovná dopravní vzdálenost do 50 m ruční (bez užití mechanizace) v objektech výšky přes 12 do 24 m</t>
  </si>
  <si>
    <t>https://podminky.urs.cz/item/CS_URS_2025_02/998742123</t>
  </si>
  <si>
    <t>Práce a dodávky M</t>
  </si>
  <si>
    <t>22-M</t>
  </si>
  <si>
    <t>Montáže technologických zařízení pro dopravní stavby</t>
  </si>
  <si>
    <t>220321748</t>
  </si>
  <si>
    <t>Montáž infrazávory [MAP 101]</t>
  </si>
  <si>
    <t>1679435116</t>
  </si>
  <si>
    <t xml:space="preserve">Montáž infrazávory včetně demontáže krytu, upevnění na podklad, zapojení a nastavení optické osy, kontroly funkce, zaškolení obsluhy </t>
  </si>
  <si>
    <t>https://podminky.urs.cz/item/CS_URS_2025_02/220321748</t>
  </si>
  <si>
    <t>40461020</t>
  </si>
  <si>
    <t>fotobuňka bezpečnostní infrazávora dosah do 30m</t>
  </si>
  <si>
    <t>sada</t>
  </si>
  <si>
    <t>992438835</t>
  </si>
  <si>
    <t>40461020R1</t>
  </si>
  <si>
    <t>fotobuňka bezpečnostní infrazávora dosah do 60m</t>
  </si>
  <si>
    <t>-987320748</t>
  </si>
  <si>
    <t>40461020R2</t>
  </si>
  <si>
    <t>fotobuňka bezpečnostní infrazávora dosah do 100m</t>
  </si>
  <si>
    <t>488219429</t>
  </si>
  <si>
    <t>40461020R3</t>
  </si>
  <si>
    <t>fotobuňka bezpečnostní infrazávora dosah do 200m</t>
  </si>
  <si>
    <t>-857770243</t>
  </si>
  <si>
    <t>03 - KAMEROVÉ SYSTÉMY</t>
  </si>
  <si>
    <t>741910711</t>
  </si>
  <si>
    <t>Montáž nosných drátů a lan - napnutí jednoho nosného lana</t>
  </si>
  <si>
    <t>191841022</t>
  </si>
  <si>
    <t>Montáž nosných drátů a lan na konzolách s napínači napnutí lan jednoho</t>
  </si>
  <si>
    <t>https://podminky.urs.cz/item/CS_URS_2025_02/741910711</t>
  </si>
  <si>
    <t>35441090</t>
  </si>
  <si>
    <t>lano ocelové Pz průřez 25mm2</t>
  </si>
  <si>
    <t>kg</t>
  </si>
  <si>
    <t>-1031330885</t>
  </si>
  <si>
    <t>100*1,15 'Přepočtené koeficientem množství</t>
  </si>
  <si>
    <t>741910721</t>
  </si>
  <si>
    <t>Montáž nosných drátů a lan - osazení konzoly s jedním napínačem</t>
  </si>
  <si>
    <t>-97693231</t>
  </si>
  <si>
    <t>Montáž nosných drátů a lan na konzolách s napínači osazení konzol s jedním napínačem</t>
  </si>
  <si>
    <t>https://podminky.urs.cz/item/CS_URS_2025_02/741910721</t>
  </si>
  <si>
    <t>31197013</t>
  </si>
  <si>
    <t>napínák lanový oko-hák Zn bílý M12</t>
  </si>
  <si>
    <t>929299702</t>
  </si>
  <si>
    <t>pol1.1</t>
  </si>
  <si>
    <t>Montáž prodlužovacího kabelu USB</t>
  </si>
  <si>
    <t>-362673099</t>
  </si>
  <si>
    <t>pol1.1.1</t>
  </si>
  <si>
    <t>Prodlužovací kabel USB</t>
  </si>
  <si>
    <t>707852226</t>
  </si>
  <si>
    <t>pol2.1</t>
  </si>
  <si>
    <t>Montáž bezdrátové myši</t>
  </si>
  <si>
    <t>1263510358</t>
  </si>
  <si>
    <t>pol2.2</t>
  </si>
  <si>
    <t>Bezdrátová myš</t>
  </si>
  <si>
    <t>-648421947</t>
  </si>
  <si>
    <t>742230001</t>
  </si>
  <si>
    <t>Montáž DVR nebo NAS, nahrávacího zařízení pro kamery</t>
  </si>
  <si>
    <t>-1363072764</t>
  </si>
  <si>
    <t>Montáž kamerového systému DVR nebo NAS, nahrávacího zařízení pro kamery</t>
  </si>
  <si>
    <t>https://podminky.urs.cz/item/CS_URS_2025_02/742230001</t>
  </si>
  <si>
    <t>38471003</t>
  </si>
  <si>
    <t>videorekordér síťový (NVR) pro záznam 4 IP kamer bez HDD maximální rozlišení záznamu 8MP HDMI 4K 4x PoE</t>
  </si>
  <si>
    <t>1355888103</t>
  </si>
  <si>
    <t>38471005</t>
  </si>
  <si>
    <t>videorekordér síťový (NVR) pro záznam 8 IP kamer bez HDD maximální rozlišení záznamu 12MP HDMI 4K Audio 8x PoE</t>
  </si>
  <si>
    <t>1423056247</t>
  </si>
  <si>
    <t>38471008</t>
  </si>
  <si>
    <t>videorekordér síťový (NVR) pro záznam 16 IP kamer bez HDD maximální rozlišení záznamu 12MP HDMI 4K Audio 16x PoE</t>
  </si>
  <si>
    <t>-533328620</t>
  </si>
  <si>
    <t>38471026</t>
  </si>
  <si>
    <t>videorekordér síťový (NVR) pro záznam 32 IP kamer bez HDD maximální rozlišení záznamu 12MP pro 8 HDD podpora RAID</t>
  </si>
  <si>
    <t>-1612402483</t>
  </si>
  <si>
    <t>38471028</t>
  </si>
  <si>
    <t>videorekordér síťový (NVR) pro záznam 64 IP kamer bez HDD maximální rozlišení záznamu 12MP pro 16 HDD podpora RAID</t>
  </si>
  <si>
    <t>102389063</t>
  </si>
  <si>
    <t>40332004</t>
  </si>
  <si>
    <t>HDD k rekordérům kamerových systémů 4TB</t>
  </si>
  <si>
    <t>-560019210</t>
  </si>
  <si>
    <t>40332002</t>
  </si>
  <si>
    <t>HDD k rekordérům kamerových systémů 2TB</t>
  </si>
  <si>
    <t>156517123</t>
  </si>
  <si>
    <t>40332006</t>
  </si>
  <si>
    <t>HDD k rekordérům kamerových systémů 8TB</t>
  </si>
  <si>
    <t>-1274628590</t>
  </si>
  <si>
    <t>40332007</t>
  </si>
  <si>
    <t>HDD k rekordérům kamerových systémů 10TB</t>
  </si>
  <si>
    <t>-2088030180</t>
  </si>
  <si>
    <t>742230002</t>
  </si>
  <si>
    <t>Montáž PC pro sledování kamerového systému, OS, monitor, klávesnice myš</t>
  </si>
  <si>
    <t>979902149</t>
  </si>
  <si>
    <t>Montáž kamerového systému PC pro sledování kamerového systému, OS, monitor, klávesnice myš</t>
  </si>
  <si>
    <t>https://podminky.urs.cz/item/CS_URS_2025_02/742230002</t>
  </si>
  <si>
    <t>40349004</t>
  </si>
  <si>
    <t>držák LCD monitorů polohovatelný na zeď 32" až 65" VESA 400x400 náklon -12°+8° nosnost do 50kg</t>
  </si>
  <si>
    <t>1724075618</t>
  </si>
  <si>
    <t>40342005</t>
  </si>
  <si>
    <t>monitor LCD LED 27" 16:9 Ultra HD 4K HDMI DP reproduktor 230V</t>
  </si>
  <si>
    <t>-947916959</t>
  </si>
  <si>
    <t>40342006</t>
  </si>
  <si>
    <t>monitor LCD LED 43" 16:9 Ultra HD 4K 2x HDMI VGA LAN 2x USB reproduktor 230V</t>
  </si>
  <si>
    <t>868169512</t>
  </si>
  <si>
    <t>40349001</t>
  </si>
  <si>
    <t>držák LCD monitorů polohovatelný na zeď 13" až 30" VESA 100x100 náklon -15°+0° nosnost 15kg</t>
  </si>
  <si>
    <t>229245864</t>
  </si>
  <si>
    <t>122</t>
  </si>
  <si>
    <t>34199015</t>
  </si>
  <si>
    <t>kabel HDMI univerzální podpora Ethernetu a 4K</t>
  </si>
  <si>
    <t>-1783071817</t>
  </si>
  <si>
    <t>72</t>
  </si>
  <si>
    <t>742230003</t>
  </si>
  <si>
    <t>Montáž venkovní kamery</t>
  </si>
  <si>
    <t>448891001</t>
  </si>
  <si>
    <t>Montáž kamerového systému venkovní kamery</t>
  </si>
  <si>
    <t>https://podminky.urs.cz/item/CS_URS_2025_02/742230003</t>
  </si>
  <si>
    <t>38475088</t>
  </si>
  <si>
    <t>kamera venkovní IP bullet s přísvitem MZVF 2,8-12mm max. rozlišení 8MP</t>
  </si>
  <si>
    <t>-901279310</t>
  </si>
  <si>
    <t>38475079</t>
  </si>
  <si>
    <t>kamera venkovní IP bullet MZVF 2,8 - 12mm maximální rozlišení záznamu 4MP WDR 120dB přísvit IR 60m VA IP67</t>
  </si>
  <si>
    <t>1508680535</t>
  </si>
  <si>
    <t>38475093</t>
  </si>
  <si>
    <t>kamera venkovní IP bullet MZVF 2,8 - 12mm maximální rozlišení záznamu 12MP DWDR přísvit IR 50m VA (AI) IP67</t>
  </si>
  <si>
    <t>2067709462</t>
  </si>
  <si>
    <t>38475090</t>
  </si>
  <si>
    <t>kamera venkovní IP bullet MZVF 7 - 35mm maximální rozlišení záznamu 8MP WDR 120dB přísvit IR 60m VCA IP67</t>
  </si>
  <si>
    <t>-382983625</t>
  </si>
  <si>
    <t>38475144</t>
  </si>
  <si>
    <t>kamera venkovní IP dome s přísvitem MZVF 2,8-12mm max. rozlišení 4MP</t>
  </si>
  <si>
    <t>180068030</t>
  </si>
  <si>
    <t>38475151</t>
  </si>
  <si>
    <t>kamera venkovní IP dome s přísvitem MZVF 2,8-12mm max. rozlišení 8MP</t>
  </si>
  <si>
    <t>-2558989</t>
  </si>
  <si>
    <t>38475157</t>
  </si>
  <si>
    <t>kamera venkovní IP dome MZVF 2,8 - 12mm maximální rozlišení záznamu 12MP DWDR přísvit IR 30m VA (AI) IP67</t>
  </si>
  <si>
    <t>185435335</t>
  </si>
  <si>
    <t>38475158</t>
  </si>
  <si>
    <t>kamera venkovní IP dome MZVF 8 - 32mm maximální rozlišení záznamu 12MP DWDR přísvit IR 50m VA (AI) IP67</t>
  </si>
  <si>
    <t>583767811</t>
  </si>
  <si>
    <t>742230004</t>
  </si>
  <si>
    <t>Montáž vnitřní kamery</t>
  </si>
  <si>
    <t>-1836545678</t>
  </si>
  <si>
    <t>Montáž kamerového systému vnitřní kamery</t>
  </si>
  <si>
    <t>https://podminky.urs.cz/item/CS_URS_2025_02/742230004</t>
  </si>
  <si>
    <t>38475194</t>
  </si>
  <si>
    <t>kamera vnitřní IP dome MZVF 2,8-12mm maximální rozlišení záznamu 4MP WDR 140dB VA (AI) 12V DC/PoE</t>
  </si>
  <si>
    <t>1142543524</t>
  </si>
  <si>
    <t>38475197</t>
  </si>
  <si>
    <t>kamera vnitřní IP dome MZVF 2,8-12mm maximální rozlišení záznamu 8MP přísvit IR 50m WDR 120dB VA (AI) 12V DC/PoE</t>
  </si>
  <si>
    <t>-147056038</t>
  </si>
  <si>
    <t>38475199</t>
  </si>
  <si>
    <t>kamera vnitřní IP dome MZVFs přísvitem max. rozlišení 12MP</t>
  </si>
  <si>
    <t>-741159461</t>
  </si>
  <si>
    <t>742230005</t>
  </si>
  <si>
    <t>Montáž venkovního kamerového krytu</t>
  </si>
  <si>
    <t>-1713319275</t>
  </si>
  <si>
    <t>Montáž kamerového systému venkovního kamerového krytu</t>
  </si>
  <si>
    <t>https://podminky.urs.cz/item/CS_URS_2025_02/742230005</t>
  </si>
  <si>
    <t>38479013</t>
  </si>
  <si>
    <t>clona k venkovnímu krytu pro kamery</t>
  </si>
  <si>
    <t>-557641162</t>
  </si>
  <si>
    <t>742230007</t>
  </si>
  <si>
    <t>Montáž konzoly pro kryt nebo kameru</t>
  </si>
  <si>
    <t>-1361216074</t>
  </si>
  <si>
    <t>Montáž kamerového systému konzoly pro kryt nebo kameru</t>
  </si>
  <si>
    <t>https://podminky.urs.cz/item/CS_URS_2025_02/742230007</t>
  </si>
  <si>
    <t>38479051</t>
  </si>
  <si>
    <t>konzola na strop pro závěsnou montáž dome kamer plast 532mm</t>
  </si>
  <si>
    <t>1111509960</t>
  </si>
  <si>
    <t>38479050</t>
  </si>
  <si>
    <t>konzola na strop pro závěsnou montáž dome kamer kov</t>
  </si>
  <si>
    <t>346131147</t>
  </si>
  <si>
    <t>38479052</t>
  </si>
  <si>
    <t>konzola pro závěsnou montáž dome kamer kov bílá 565 mm</t>
  </si>
  <si>
    <t>-593489097</t>
  </si>
  <si>
    <t>38479026</t>
  </si>
  <si>
    <t>konzola pro montáž dome kamer na zeď kov</t>
  </si>
  <si>
    <t>-2071996878</t>
  </si>
  <si>
    <t>742230101</t>
  </si>
  <si>
    <t>Licence k připojení jedné kamery k SW</t>
  </si>
  <si>
    <t>1844209139</t>
  </si>
  <si>
    <t>Montáž kamerového systému nastavení a instalace licence k připojení jedné kamery k SW</t>
  </si>
  <si>
    <t>https://podminky.urs.cz/item/CS_URS_2025_02/742230101</t>
  </si>
  <si>
    <t>95321002</t>
  </si>
  <si>
    <t>licence pro připojení jedné kamery</t>
  </si>
  <si>
    <t>1780594875</t>
  </si>
  <si>
    <t>742230102</t>
  </si>
  <si>
    <t>Instalace a nastavení SW pro sledování kamer</t>
  </si>
  <si>
    <t>278284993</t>
  </si>
  <si>
    <t>Montáž kamerového systému nastavení a instalace instalace a nastavení SW pro sledování kamer</t>
  </si>
  <si>
    <t>https://podminky.urs.cz/item/CS_URS_2025_02/742230102</t>
  </si>
  <si>
    <t>95</t>
  </si>
  <si>
    <t>95321001</t>
  </si>
  <si>
    <t>licence základní bez kamerových licencí</t>
  </si>
  <si>
    <t>-1768701827</t>
  </si>
  <si>
    <t>742230103</t>
  </si>
  <si>
    <t>Nastavení záběru podle přání uživatele</t>
  </si>
  <si>
    <t>1425543747</t>
  </si>
  <si>
    <t>Montáž kamerového systému nastavení a instalace nastavení záběru podle přání uživatele</t>
  </si>
  <si>
    <t>https://podminky.urs.cz/item/CS_URS_2025_02/742230103</t>
  </si>
  <si>
    <t>742230801</t>
  </si>
  <si>
    <t>Demontáž DVR nebo NAS, nahrávacího zařízení pro kamery</t>
  </si>
  <si>
    <t>1982637522</t>
  </si>
  <si>
    <t>Demontáž kamerového systému DVR nebo NAS, nahrávacího zařízení pro kamery</t>
  </si>
  <si>
    <t>https://podminky.urs.cz/item/CS_URS_2025_02/742230801</t>
  </si>
  <si>
    <t>742230803</t>
  </si>
  <si>
    <t>Demontáž venkovní kamery</t>
  </si>
  <si>
    <t>510122510</t>
  </si>
  <si>
    <t>Demontáž kamerového systému kamery venkovní</t>
  </si>
  <si>
    <t>https://podminky.urs.cz/item/CS_URS_2025_02/742230803</t>
  </si>
  <si>
    <t>99</t>
  </si>
  <si>
    <t>742230804</t>
  </si>
  <si>
    <t>Demontáž vnitřní kamery</t>
  </si>
  <si>
    <t>-639101493</t>
  </si>
  <si>
    <t>Demontáž kamerového systému kamery vnitřní</t>
  </si>
  <si>
    <t>https://podminky.urs.cz/item/CS_URS_2025_02/742230804</t>
  </si>
  <si>
    <t>742230805</t>
  </si>
  <si>
    <t>Demontáž krytu kamerového venkovního</t>
  </si>
  <si>
    <t>736184102</t>
  </si>
  <si>
    <t>Demontáž kamerového systému krytu kamerového venkovního</t>
  </si>
  <si>
    <t>https://podminky.urs.cz/item/CS_URS_2025_02/742230805</t>
  </si>
  <si>
    <t>101</t>
  </si>
  <si>
    <t>742230807</t>
  </si>
  <si>
    <t>Demontáž konzoly pro kryt nebo kameru</t>
  </si>
  <si>
    <t>380093500</t>
  </si>
  <si>
    <t>Demontáž kamerového systému konzoly pro kryt nebo kameru</t>
  </si>
  <si>
    <t>https://podminky.urs.cz/item/CS_URS_2025_02/742230807</t>
  </si>
  <si>
    <t>742330001</t>
  </si>
  <si>
    <t>Montáž rozvaděče nástěnného</t>
  </si>
  <si>
    <t>-2112423895</t>
  </si>
  <si>
    <t>Montáž strukturované kabeláže rozvaděče nástěnného</t>
  </si>
  <si>
    <t>https://podminky.urs.cz/item/CS_URS_2025_02/742330001</t>
  </si>
  <si>
    <t>35712000</t>
  </si>
  <si>
    <t>rozvaděč nástěnný jednodílný 19" celoskleněné dveře 4U/400mm</t>
  </si>
  <si>
    <t>1215777731</t>
  </si>
  <si>
    <t>35712001</t>
  </si>
  <si>
    <t>rozvaděč nástěnný jednodílný 19" celoskleněné dveře 6U/400mm</t>
  </si>
  <si>
    <t>1726182068</t>
  </si>
  <si>
    <t>35712003</t>
  </si>
  <si>
    <t>rozvaděč nástěnný jednodílný 19" celoskleněné dveře 12U/400mm</t>
  </si>
  <si>
    <t>1618273105</t>
  </si>
  <si>
    <t>35712005</t>
  </si>
  <si>
    <t>rozvaděč nástěnný jednodílný 19" celoskleněné dveře 18U/400mm</t>
  </si>
  <si>
    <t>865929692</t>
  </si>
  <si>
    <t>04 - STRUKTUROVANÁ KABELÁŽ</t>
  </si>
  <si>
    <t>742110401</t>
  </si>
  <si>
    <t>Montáž instalačních kanálů pro slaboproud plastových jednokomorových</t>
  </si>
  <si>
    <t>-1281130900</t>
  </si>
  <si>
    <t>Montáž instalačních kanálů plastových jednokomorových</t>
  </si>
  <si>
    <t>https://podminky.urs.cz/item/CS_URS_2025_02/742110401</t>
  </si>
  <si>
    <t>56245114</t>
  </si>
  <si>
    <t>žlab kabelový s víkem ze směsových plastů 200x130mm</t>
  </si>
  <si>
    <t>-1729806179</t>
  </si>
  <si>
    <t>742110402</t>
  </si>
  <si>
    <t>Montáž instalačních kanálů pro slaboproud plastových dvoukomorových</t>
  </si>
  <si>
    <t>-1313990270</t>
  </si>
  <si>
    <t>Montáž instalačních kanálů plastových dvoukomorových</t>
  </si>
  <si>
    <t>https://podminky.urs.cz/item/CS_URS_2025_02/742110402</t>
  </si>
  <si>
    <t>56245112</t>
  </si>
  <si>
    <t>žlab kabelový s víkem ze směsových plastů 100x100mm</t>
  </si>
  <si>
    <t>-1195366238</t>
  </si>
  <si>
    <t>5</t>
  </si>
  <si>
    <t>742110411</t>
  </si>
  <si>
    <t>Montáž krytu instalačních kanálů pro slaboproud pod parapetní žlab</t>
  </si>
  <si>
    <t>2044188893</t>
  </si>
  <si>
    <t>Montáž instalačních kanálů krytu pod parapetní žlab</t>
  </si>
  <si>
    <t>https://podminky.urs.cz/item/CS_URS_2025_02/742110411</t>
  </si>
  <si>
    <t>6</t>
  </si>
  <si>
    <t>34571205</t>
  </si>
  <si>
    <t>kryt koncový k liště elektroinstalační vkládací hranaté PVC 40x20mm</t>
  </si>
  <si>
    <t>1373486583</t>
  </si>
  <si>
    <t>7</t>
  </si>
  <si>
    <t>742110421</t>
  </si>
  <si>
    <t>Montáž oddělovací přepážky instalačních kanálů pro slaboproud z hliníku nebo plastu</t>
  </si>
  <si>
    <t>1724615286</t>
  </si>
  <si>
    <t>Montáž instalačních kanálů krytu přepážky oddělovací z hliníku nebo plastu</t>
  </si>
  <si>
    <t>https://podminky.urs.cz/item/CS_URS_2025_02/742110421</t>
  </si>
  <si>
    <t>8</t>
  </si>
  <si>
    <t>34571990</t>
  </si>
  <si>
    <t>příchytka distanční z PH k upevňování kabelů, 22,5x26x30mm, D 8-16mm</t>
  </si>
  <si>
    <t>1006134766</t>
  </si>
  <si>
    <t>25*2 'Přepočtené koeficientem množství</t>
  </si>
  <si>
    <t>9</t>
  </si>
  <si>
    <t>742110431</t>
  </si>
  <si>
    <t>Montáž spojky lišty k instalačním kanálů pro slaboproud</t>
  </si>
  <si>
    <t>-1746378672</t>
  </si>
  <si>
    <t>Montáž instalačních kanálů spojky lišty</t>
  </si>
  <si>
    <t>https://podminky.urs.cz/item/CS_URS_2025_02/742110431</t>
  </si>
  <si>
    <t>10</t>
  </si>
  <si>
    <t>34575132</t>
  </si>
  <si>
    <t>spojka kabelového žlabu PVC (100x100)</t>
  </si>
  <si>
    <t>-2107913119</t>
  </si>
  <si>
    <t>11</t>
  </si>
  <si>
    <t>34575153</t>
  </si>
  <si>
    <t>spojka kabelového žlabu PVC (200x126)</t>
  </si>
  <si>
    <t>-1719330985</t>
  </si>
  <si>
    <t>12</t>
  </si>
  <si>
    <t>742110433</t>
  </si>
  <si>
    <t>Montáž koncového dílu k instalačním kanálů pro slaboproud</t>
  </si>
  <si>
    <t>1158095472</t>
  </si>
  <si>
    <t>Montáž instalačních kanálů dílu koncového</t>
  </si>
  <si>
    <t>https://podminky.urs.cz/item/CS_URS_2025_02/742110433</t>
  </si>
  <si>
    <t>13</t>
  </si>
  <si>
    <t>34571206</t>
  </si>
  <si>
    <t>kryt koncový k liště elektroinstalační vkládací hranaté PVC 40x40mm</t>
  </si>
  <si>
    <t>-1823928111</t>
  </si>
  <si>
    <t>14</t>
  </si>
  <si>
    <t>34571207</t>
  </si>
  <si>
    <t>kryt koncový k liště elektroinstalační vkládací hranaté PVC 60x40mm</t>
  </si>
  <si>
    <t>-1047928523</t>
  </si>
  <si>
    <t>20</t>
  </si>
  <si>
    <t>742123001</t>
  </si>
  <si>
    <t>Montáž přepěťové ochrany pro slaboproudá zařízení</t>
  </si>
  <si>
    <t>-1991982815</t>
  </si>
  <si>
    <t>https://podminky.urs.cz/item/CS_URS_2025_02/742123001</t>
  </si>
  <si>
    <t>35889540</t>
  </si>
  <si>
    <t>svodič přepětí - ochrana 3.stupně odnímatelné provedení, 230 V, signalizace, na DIN lištu</t>
  </si>
  <si>
    <t>-395399247</t>
  </si>
  <si>
    <t>22</t>
  </si>
  <si>
    <t>742124001</t>
  </si>
  <si>
    <t>Montáž kabelů datových FTP, UTP, STP pro vnitřní rozvody do žlabu nebo lišty</t>
  </si>
  <si>
    <t>784301740</t>
  </si>
  <si>
    <t>https://podminky.urs.cz/item/CS_URS_2025_02/742124001</t>
  </si>
  <si>
    <t>23</t>
  </si>
  <si>
    <t>34121263</t>
  </si>
  <si>
    <t>kabel datový jádro Cu plné plášť PVC (U/UTP) kategorie 6</t>
  </si>
  <si>
    <t>-1147058984</t>
  </si>
  <si>
    <t>1291,66666666667*1,2 'Přepočtené koeficientem množství</t>
  </si>
  <si>
    <t>34121265</t>
  </si>
  <si>
    <t>kabel datový venkovní jádro Cu plné plášť PE (U/UTP) kategorie 6</t>
  </si>
  <si>
    <t>-1513322360</t>
  </si>
  <si>
    <t>83,3333333333333*1,2 'Přepočtené koeficientem množství</t>
  </si>
  <si>
    <t>34121267</t>
  </si>
  <si>
    <t>kabel datový venkovní celkově stíněný Al fólií jádro Cu plné plášť PE (F/UTP) kategorie 6</t>
  </si>
  <si>
    <t>-1588433345</t>
  </si>
  <si>
    <t>208,333333333333*1,2 'Přepočtené koeficientem množství</t>
  </si>
  <si>
    <t>26</t>
  </si>
  <si>
    <t>34121269</t>
  </si>
  <si>
    <t>kabel datový celkově stíněný Al fólií jádro Cu plné plášť PVC (F/UTP) kategorie 6</t>
  </si>
  <si>
    <t>1075815228</t>
  </si>
  <si>
    <t>416,666666666667*1,2 'Přepočtené koeficientem množství</t>
  </si>
  <si>
    <t>742124005</t>
  </si>
  <si>
    <t>Montáž kabelů datových FTP, UTP, STP ukončení kabelu konektorem</t>
  </si>
  <si>
    <t>1789052166</t>
  </si>
  <si>
    <t>https://podminky.urs.cz/item/CS_URS_2025_02/742124005</t>
  </si>
  <si>
    <t>37452020</t>
  </si>
  <si>
    <t>prvek ukončovací datového rozvodu keystone 1xRJ45 UTP Cat6 protiprachová krytka</t>
  </si>
  <si>
    <t>901175639</t>
  </si>
  <si>
    <t>37452025</t>
  </si>
  <si>
    <t>prvek ukončovací datového rozvodu keystone 1xRJ45 UTP Cat6 samořezný</t>
  </si>
  <si>
    <t>-1600784105</t>
  </si>
  <si>
    <t>742190002</t>
  </si>
  <si>
    <t>Značení trasy vedení pro slaboproud</t>
  </si>
  <si>
    <t>-1588109074</t>
  </si>
  <si>
    <t>Ostatní práce pro trasy značení trasy vedení</t>
  </si>
  <si>
    <t>https://podminky.urs.cz/item/CS_URS_2025_02/742190002</t>
  </si>
  <si>
    <t>742190003</t>
  </si>
  <si>
    <t>Vyvazování kabeláže ve žlabech pro slaboproud</t>
  </si>
  <si>
    <t>-954662073</t>
  </si>
  <si>
    <t>Ostatní práce pro trasy vyvazování kabeláže ve žlabech</t>
  </si>
  <si>
    <t>https://podminky.urs.cz/item/CS_URS_2025_02/742190003</t>
  </si>
  <si>
    <t>17</t>
  </si>
  <si>
    <t>34572331</t>
  </si>
  <si>
    <t>páska stahovací kabelová 12,6x230mm</t>
  </si>
  <si>
    <t>-794099052</t>
  </si>
  <si>
    <t>18</t>
  </si>
  <si>
    <t>742190005</t>
  </si>
  <si>
    <t>Vložení požárně těsnicího materiálu pro prostup</t>
  </si>
  <si>
    <t>235242744</t>
  </si>
  <si>
    <t>Ostatní práce pro trasy vložení požárně těsnicího materiálu pro prostup</t>
  </si>
  <si>
    <t>https://podminky.urs.cz/item/CS_URS_2025_02/742190005</t>
  </si>
  <si>
    <t>19</t>
  </si>
  <si>
    <t>23170003</t>
  </si>
  <si>
    <t>pěna montážní PUR protipožární jednosložková</t>
  </si>
  <si>
    <t>litr</t>
  </si>
  <si>
    <t>-1929014825</t>
  </si>
  <si>
    <t>742330012</t>
  </si>
  <si>
    <t>Montáž zařízení do rozvaděče (switch, UPS, DVR, server) bez nastavení</t>
  </si>
  <si>
    <t>1836406194</t>
  </si>
  <si>
    <t>Montáž strukturované kabeláže zařízení do rozvaděče switche, UPS, DVR, server bez nastavení</t>
  </si>
  <si>
    <t>https://podminky.urs.cz/item/CS_URS_2025_02/742330012</t>
  </si>
  <si>
    <t>31</t>
  </si>
  <si>
    <t>35712085</t>
  </si>
  <si>
    <t>switch 16 portů Gigabit kapacita 32Gbps</t>
  </si>
  <si>
    <t>646726530</t>
  </si>
  <si>
    <t>35712103</t>
  </si>
  <si>
    <t>switch 16 portů Gigabit (16x PoE/PoE+) kapacita 32Gbps 246W</t>
  </si>
  <si>
    <t>1148550820</t>
  </si>
  <si>
    <t>35712104</t>
  </si>
  <si>
    <t>switch 28 portů Gigabit (24x PoE, 4x bez PoE) kapacita 56Gbps 370W</t>
  </si>
  <si>
    <t>-456201525</t>
  </si>
  <si>
    <t>742330021</t>
  </si>
  <si>
    <t>Montáž police do rozvaděče</t>
  </si>
  <si>
    <t>850132810</t>
  </si>
  <si>
    <t>Montáž strukturované kabeláže příslušenství a ostatní práce k rozvaděčům police</t>
  </si>
  <si>
    <t>https://podminky.urs.cz/item/CS_URS_2025_02/742330021</t>
  </si>
  <si>
    <t>35712064</t>
  </si>
  <si>
    <t>police rozvaděče 19" perforovaná 1U/150mm nosnost 15kg</t>
  </si>
  <si>
    <t>1690351372</t>
  </si>
  <si>
    <t>36</t>
  </si>
  <si>
    <t>35712066</t>
  </si>
  <si>
    <t>police rozvaděče 19" perforovaná 1U/250mm nosnost 20kg</t>
  </si>
  <si>
    <t>63293297</t>
  </si>
  <si>
    <t>35712068</t>
  </si>
  <si>
    <t>police rozvaděče 19" perforovaná 1U/350mm nosnost 40kg</t>
  </si>
  <si>
    <t>-741961483</t>
  </si>
  <si>
    <t>35712071</t>
  </si>
  <si>
    <t>police rozvaděče 19" perforovaná 1U/550mm nosnost 40kg</t>
  </si>
  <si>
    <t>1641801097</t>
  </si>
  <si>
    <t>35712072</t>
  </si>
  <si>
    <t>police rozvaděče 19" perforovaná 1U/650mm nosnost 40kg</t>
  </si>
  <si>
    <t>423231868</t>
  </si>
  <si>
    <t>35712074</t>
  </si>
  <si>
    <t>police rozvaděče 19" perforovaná 1U/750mm nosnost 40kg</t>
  </si>
  <si>
    <t>-1653597402</t>
  </si>
  <si>
    <t>35712081</t>
  </si>
  <si>
    <t>panel zaslepovací 1U 19"</t>
  </si>
  <si>
    <t>-285515809</t>
  </si>
  <si>
    <t>35712082</t>
  </si>
  <si>
    <t>panel zaslepovací 2U 19"</t>
  </si>
  <si>
    <t>-127839795</t>
  </si>
  <si>
    <t>35712083</t>
  </si>
  <si>
    <t>panel zaslepovací 3U 19"</t>
  </si>
  <si>
    <t>187473689</t>
  </si>
  <si>
    <t>35712084</t>
  </si>
  <si>
    <t>panel zaslepovací 4U 19"</t>
  </si>
  <si>
    <t>-2059472741</t>
  </si>
  <si>
    <t>742330022</t>
  </si>
  <si>
    <t>Montáž napájecího panelu do rozvaděče</t>
  </si>
  <si>
    <t>-324715221</t>
  </si>
  <si>
    <t>Montáž strukturované kabeláže příslušenství a ostatní práce k rozvaděčům napájecího panelu</t>
  </si>
  <si>
    <t>https://podminky.urs.cz/item/CS_URS_2025_02/742330022</t>
  </si>
  <si>
    <t>35712107</t>
  </si>
  <si>
    <t>panel rozvodný 19" 1U 8x zásuvka dle ČSN max 16A bleskojistka kabel 3x1,5mm 2m</t>
  </si>
  <si>
    <t>-1576961904</t>
  </si>
  <si>
    <t>47</t>
  </si>
  <si>
    <t>742330023</t>
  </si>
  <si>
    <t>Montáž vyvazovacího panelu 1U</t>
  </si>
  <si>
    <t>-1927907887</t>
  </si>
  <si>
    <t>Montáž strukturované kabeláže příslušenství a ostatní práce k rozvaděčům vyvazovacíhoho panelu 1U</t>
  </si>
  <si>
    <t>https://podminky.urs.cz/item/CS_URS_2025_02/742330023</t>
  </si>
  <si>
    <t>37451145</t>
  </si>
  <si>
    <t>panel vyvazovací 5x plastové oko s průchody 1U 19"</t>
  </si>
  <si>
    <t>-1730796418</t>
  </si>
  <si>
    <t>51</t>
  </si>
  <si>
    <t>742330024</t>
  </si>
  <si>
    <t>Montáž patch panelu 24 portů</t>
  </si>
  <si>
    <t>814246377</t>
  </si>
  <si>
    <t>Montáž strukturované kabeláže příslušenství a ostatní práce k rozvaděčům patch panelu 24 portů</t>
  </si>
  <si>
    <t>https://podminky.urs.cz/item/CS_URS_2025_02/742330024</t>
  </si>
  <si>
    <t>52</t>
  </si>
  <si>
    <t>37451110</t>
  </si>
  <si>
    <t>patch panel Cat6 PCB 1U 24 portů 19" UTP</t>
  </si>
  <si>
    <t>1841556734</t>
  </si>
  <si>
    <t>742330037</t>
  </si>
  <si>
    <t>Montáž jednotky ventilační do stropu či podlahy stojanového rozvaděče</t>
  </si>
  <si>
    <t>1290715134</t>
  </si>
  <si>
    <t>Montáž strukturované kabeláže příslušenství a ostatní práce k rozvaděčům jednotky ventilační do stropu či podlahy stojanového rozvaděče</t>
  </si>
  <si>
    <t>https://podminky.urs.cz/item/CS_URS_2025_02/742330037</t>
  </si>
  <si>
    <t>42914000</t>
  </si>
  <si>
    <t>jednotka ventilační rozvaděče univerzální se 2 ventilátory do stropu nebo podlahy</t>
  </si>
  <si>
    <t>-1202545943</t>
  </si>
  <si>
    <t>42914001</t>
  </si>
  <si>
    <t>jednotka ventilační rozvaděče univerzální se 4 ventilátory do stropu nebo podlahy</t>
  </si>
  <si>
    <t>1502359254</t>
  </si>
  <si>
    <t>42914002</t>
  </si>
  <si>
    <t>jednotka ventilační rozvaděče univerzální se 6 ventilátory do stropu nebo podlahy</t>
  </si>
  <si>
    <t>-1585807782</t>
  </si>
  <si>
    <t>35712120</t>
  </si>
  <si>
    <t>rám montážní pro ventilační jednotku do základny stojanového rozvaděče</t>
  </si>
  <si>
    <t>358127047</t>
  </si>
  <si>
    <t>742330043</t>
  </si>
  <si>
    <t>Montáž datové zásuvky na DIN lištu</t>
  </si>
  <si>
    <t>713025585</t>
  </si>
  <si>
    <t>Montáž strukturované kabeláže zásuvek datových na DIN lištu</t>
  </si>
  <si>
    <t>https://podminky.urs.cz/item/CS_URS_2025_02/742330043</t>
  </si>
  <si>
    <t>37451148</t>
  </si>
  <si>
    <t>zásuvka na DIN lištu pro 1 keystone modul (neosazená)</t>
  </si>
  <si>
    <t>927276551</t>
  </si>
  <si>
    <t>742330044</t>
  </si>
  <si>
    <t>Montáž datové zásuvky 1 až 6 pozic</t>
  </si>
  <si>
    <t>-1933753195</t>
  </si>
  <si>
    <t>Montáž strukturované kabeláže zásuvek datových pod omítku, do nábytku, do parapetního žlabu nebo podlahové krabice 1 až 6 pozic</t>
  </si>
  <si>
    <t>https://podminky.urs.cz/item/CS_URS_2025_02/742330044</t>
  </si>
  <si>
    <t>37451183</t>
  </si>
  <si>
    <t>modul zásuvkový 1xRJ45 osazený 22,5x45mm se záclonkou úhlový UTP Cat6</t>
  </si>
  <si>
    <t>-1894172210</t>
  </si>
  <si>
    <t>742330046</t>
  </si>
  <si>
    <t>Montáž patch panelu 48 portů</t>
  </si>
  <si>
    <t>2417738</t>
  </si>
  <si>
    <t>Montáž strukturované kabeláže příslušenství a ostatní práce k rozvaděčům patch panelu 48 portů</t>
  </si>
  <si>
    <t>https://podminky.urs.cz/item/CS_URS_2025_02/742330046</t>
  </si>
  <si>
    <t>37451117</t>
  </si>
  <si>
    <t>patch panel Cat6 2U 48 portů RJ45 19" UTP</t>
  </si>
  <si>
    <t>-2066311506</t>
  </si>
  <si>
    <t>742330051</t>
  </si>
  <si>
    <t>Popis portu datové zásuvky</t>
  </si>
  <si>
    <t>464855659</t>
  </si>
  <si>
    <t>Montáž strukturované kabeláže zásuvek datových popis portu zásuvky</t>
  </si>
  <si>
    <t>https://podminky.urs.cz/item/CS_URS_2025_02/742330051</t>
  </si>
  <si>
    <t>742330052</t>
  </si>
  <si>
    <t>Popis portů patchpanelu</t>
  </si>
  <si>
    <t>-1840706160</t>
  </si>
  <si>
    <t>Montáž strukturované kabeláže zásuvek datových popis portů patchpanelu</t>
  </si>
  <si>
    <t>https://podminky.urs.cz/item/CS_URS_2025_02/742330052</t>
  </si>
  <si>
    <t>742330101</t>
  </si>
  <si>
    <t>Měření metalického segmentu s vyhotovením protokolu</t>
  </si>
  <si>
    <t>-1531563198</t>
  </si>
  <si>
    <t>Montáž strukturované kabeláže měření segmentu metalického s vyhotovením protokolu</t>
  </si>
  <si>
    <t>https://podminky.urs.cz/item/CS_URS_2025_02/742330101</t>
  </si>
  <si>
    <t>-1753394311</t>
  </si>
  <si>
    <t>https://podminky.urs.cz/item/CS_URS_2025_01/998742111</t>
  </si>
  <si>
    <t>-1853957298</t>
  </si>
  <si>
    <t>https://podminky.urs.cz/item/CS_URS_2025_01/998742112</t>
  </si>
  <si>
    <t>-1034391235</t>
  </si>
  <si>
    <t>https://podminky.urs.cz/item/CS_URS_2025_01/998742113</t>
  </si>
  <si>
    <t>05 - VRN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</si>
  <si>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</si>
  <si>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</si>
  <si>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</si>
  <si>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</si>
  <si>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</si>
  <si>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 xml:space="preserve">    VRN7 - Provozní vlivy</t>
  </si>
  <si>
    <t xml:space="preserve">    VRN8 - Další náklady na pracovníky</t>
  </si>
  <si>
    <t>58-M</t>
  </si>
  <si>
    <t>Revize vyhrazených technických zařízení</t>
  </si>
  <si>
    <t>5801010R</t>
  </si>
  <si>
    <t>Revize elektrických zařízení s oprávněním D</t>
  </si>
  <si>
    <t>kpl</t>
  </si>
  <si>
    <t>-565674238</t>
  </si>
  <si>
    <t>HZS</t>
  </si>
  <si>
    <t>Hodinové zúčtovací sazby</t>
  </si>
  <si>
    <t>HZS2231</t>
  </si>
  <si>
    <t>Hodinová zúčtovací sazba elektrikář</t>
  </si>
  <si>
    <t>hod</t>
  </si>
  <si>
    <t>512</t>
  </si>
  <si>
    <t>-1291731664</t>
  </si>
  <si>
    <t>Hodinové zúčtovací sazby profesí PSV provádění stavebních instalací elektrikář</t>
  </si>
  <si>
    <t>https://podminky.urs.cz/item/CS_URS_2025_01/HZS2231</t>
  </si>
  <si>
    <t>2*12*4</t>
  </si>
  <si>
    <t>HZS2232</t>
  </si>
  <si>
    <t>Hodinová zúčtovací sazba elektrikář odborný</t>
  </si>
  <si>
    <t>618602413</t>
  </si>
  <si>
    <t>Hodinové zúčtovací sazby profesí PSV provádění stavebních instalací elektrikář odborný</t>
  </si>
  <si>
    <t>https://podminky.urs.cz/item/CS_URS_2025_01/HZS2232</t>
  </si>
  <si>
    <t>8*12*4</t>
  </si>
  <si>
    <t>HZS3221</t>
  </si>
  <si>
    <t>Hodinová zúčtovací sazba montér slaboproudých zařízení</t>
  </si>
  <si>
    <t>1087055584</t>
  </si>
  <si>
    <t>Hodinové zúčtovací sazby montáží technologických zařízení na stavebních objektech montér slaboproudých zařízení</t>
  </si>
  <si>
    <t>https://podminky.urs.cz/item/CS_URS_2025_01/HZS3221</t>
  </si>
  <si>
    <t>4*12*4</t>
  </si>
  <si>
    <t>HZS3222</t>
  </si>
  <si>
    <t>Hodinová zúčtovací sazba montér slaboproudých zařízení odborný</t>
  </si>
  <si>
    <t>-1033216617</t>
  </si>
  <si>
    <t>Hodinové zúčtovací sazby montáží technologických zařízení na stavebních objektech montér slaboproudých zařízení odborný</t>
  </si>
  <si>
    <t>https://podminky.urs.cz/item/CS_URS_2025_01/HZS3222</t>
  </si>
  <si>
    <t>Vedlejší rozpočtové náklady</t>
  </si>
  <si>
    <t>VRN1</t>
  </si>
  <si>
    <t>Průzkumné, zeměměřičské a projektové práce</t>
  </si>
  <si>
    <t>013002000</t>
  </si>
  <si>
    <t>Projektové práce</t>
  </si>
  <si>
    <t>-2107343905</t>
  </si>
  <si>
    <t>https://podminky.urs.cz/item/CS_URS_2025_01/013002000</t>
  </si>
  <si>
    <t>013254000</t>
  </si>
  <si>
    <t>Dokumentace skutečného provedení stavby</t>
  </si>
  <si>
    <t>-1614001193</t>
  </si>
  <si>
    <t>https://podminky.urs.cz/item/CS_URS_2025_01/013254000</t>
  </si>
  <si>
    <t>013324000</t>
  </si>
  <si>
    <t>Nabídkový rozpočet pro dílčí objednávky</t>
  </si>
  <si>
    <t>1024</t>
  </si>
  <si>
    <t>-973755921</t>
  </si>
  <si>
    <t>https://podminky.urs.cz/item/CS_URS_2025_01/013324000</t>
  </si>
  <si>
    <t>4*25</t>
  </si>
  <si>
    <t>VRN4</t>
  </si>
  <si>
    <t>Inženýrská činnost</t>
  </si>
  <si>
    <t>049002000</t>
  </si>
  <si>
    <t>Inženýrská činnost ostatní</t>
  </si>
  <si>
    <t>100812179</t>
  </si>
  <si>
    <t>https://podminky.urs.cz/item/CS_URS_2025_01/049002000</t>
  </si>
  <si>
    <t>VRN7</t>
  </si>
  <si>
    <t>Provozní vlivy</t>
  </si>
  <si>
    <t>075002000</t>
  </si>
  <si>
    <t>Ochranná pásma</t>
  </si>
  <si>
    <t>-920699610</t>
  </si>
  <si>
    <t>https://podminky.urs.cz/item/CS_URS_2025_01/075002000</t>
  </si>
  <si>
    <t>VRN8</t>
  </si>
  <si>
    <t>Další náklady na pracovníky</t>
  </si>
  <si>
    <t>081103000</t>
  </si>
  <si>
    <t>Denní doprava pracovníků na pracoviště</t>
  </si>
  <si>
    <t>-1617698691</t>
  </si>
  <si>
    <t>https://podminky.urs.cz/item/CS_URS_2025_01/081103000</t>
  </si>
  <si>
    <t>P</t>
  </si>
  <si>
    <t>Poznámka k položce:_x000D_
Ocenění času stráveného na cestě bez ohledu na počet pracovníků</t>
  </si>
  <si>
    <t>6*12*4</t>
  </si>
  <si>
    <t>08110301R</t>
  </si>
  <si>
    <t>Doprava do 50 km</t>
  </si>
  <si>
    <t>km</t>
  </si>
  <si>
    <t>-1226342830</t>
  </si>
  <si>
    <t>08110302R</t>
  </si>
  <si>
    <t>Doprava od 50 do 250 km</t>
  </si>
  <si>
    <t>-897213426</t>
  </si>
  <si>
    <t>08110303R</t>
  </si>
  <si>
    <t>Doprava od 250 do 500 km</t>
  </si>
  <si>
    <t>1509054467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</si>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</sst>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1">
    <tableStyle name="Invisible" pivot="0" table="0" count="0" xr9:uid="{175ACF56-8615-4AAF-A1A9-9F403831E28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41128003" TargetMode="External"/><Relationship Id="rId18" Type="http://schemas.openxmlformats.org/officeDocument/2006/relationships/hyperlink" Target="https://podminky.urs.cz/item/CS_URS_2025_02/741990003" TargetMode="External"/><Relationship Id="rId26" Type="http://schemas.openxmlformats.org/officeDocument/2006/relationships/hyperlink" Target="https://podminky.urs.cz/item/CS_URS_2025_02/460932111" TargetMode="External"/><Relationship Id="rId39" Type="http://schemas.openxmlformats.org/officeDocument/2006/relationships/hyperlink" Target="https://podminky.urs.cz/item/CS_URS_2025_02/468081511" TargetMode="External"/><Relationship Id="rId21" Type="http://schemas.openxmlformats.org/officeDocument/2006/relationships/hyperlink" Target="https://podminky.urs.cz/item/CS_URS_2025_02/741990021" TargetMode="External"/><Relationship Id="rId34" Type="http://schemas.openxmlformats.org/officeDocument/2006/relationships/hyperlink" Target="https://podminky.urs.cz/item/CS_URS_2025_02/468041111" TargetMode="External"/><Relationship Id="rId42" Type="http://schemas.openxmlformats.org/officeDocument/2006/relationships/hyperlink" Target="https://podminky.urs.cz/item/CS_URS_2025_02/468091112" TargetMode="External"/><Relationship Id="rId47" Type="http://schemas.openxmlformats.org/officeDocument/2006/relationships/hyperlink" Target="https://podminky.urs.cz/item/CS_URS_2025_02/468101411" TargetMode="External"/><Relationship Id="rId50" Type="http://schemas.openxmlformats.org/officeDocument/2006/relationships/hyperlink" Target="https://podminky.urs.cz/item/CS_URS_2025_02/468111311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741112061" TargetMode="External"/><Relationship Id="rId12" Type="http://schemas.openxmlformats.org/officeDocument/2006/relationships/hyperlink" Target="https://podminky.urs.cz/item/CS_URS_2025_02/741128002" TargetMode="External"/><Relationship Id="rId17" Type="http://schemas.openxmlformats.org/officeDocument/2006/relationships/hyperlink" Target="https://podminky.urs.cz/item/CS_URS_2025_02/741990001" TargetMode="External"/><Relationship Id="rId25" Type="http://schemas.openxmlformats.org/officeDocument/2006/relationships/hyperlink" Target="https://podminky.urs.cz/item/CS_URS_2025_01/998741113" TargetMode="External"/><Relationship Id="rId33" Type="http://schemas.openxmlformats.org/officeDocument/2006/relationships/hyperlink" Target="https://podminky.urs.cz/item/CS_URS_2025_02/460952121" TargetMode="External"/><Relationship Id="rId38" Type="http://schemas.openxmlformats.org/officeDocument/2006/relationships/hyperlink" Target="https://podminky.urs.cz/item/CS_URS_2025_02/468081411" TargetMode="External"/><Relationship Id="rId46" Type="http://schemas.openxmlformats.org/officeDocument/2006/relationships/hyperlink" Target="https://podminky.urs.cz/item/CS_URS_2025_02/468101311" TargetMode="External"/><Relationship Id="rId2" Type="http://schemas.openxmlformats.org/officeDocument/2006/relationships/hyperlink" Target="https://podminky.urs.cz/item/CS_URS_2025_02/741110512" TargetMode="External"/><Relationship Id="rId16" Type="http://schemas.openxmlformats.org/officeDocument/2006/relationships/hyperlink" Target="https://podminky.urs.cz/item/CS_URS_2025_02/741320105" TargetMode="External"/><Relationship Id="rId20" Type="http://schemas.openxmlformats.org/officeDocument/2006/relationships/hyperlink" Target="https://podminky.urs.cz/item/CS_URS_2025_02/741990014" TargetMode="External"/><Relationship Id="rId29" Type="http://schemas.openxmlformats.org/officeDocument/2006/relationships/hyperlink" Target="https://podminky.urs.cz/item/CS_URS_2025_02/460941112" TargetMode="External"/><Relationship Id="rId41" Type="http://schemas.openxmlformats.org/officeDocument/2006/relationships/hyperlink" Target="https://podminky.urs.cz/item/CS_URS_2025_02/468091111" TargetMode="External"/><Relationship Id="rId54" Type="http://schemas.openxmlformats.org/officeDocument/2006/relationships/hyperlink" Target="https://podminky.urs.cz/item/CS_URS_2025_02/469973116" TargetMode="External"/><Relationship Id="rId1" Type="http://schemas.openxmlformats.org/officeDocument/2006/relationships/hyperlink" Target="https://podminky.urs.cz/item/CS_URS_2025_02/741110511" TargetMode="External"/><Relationship Id="rId6" Type="http://schemas.openxmlformats.org/officeDocument/2006/relationships/hyperlink" Target="https://podminky.urs.cz/item/CS_URS_2025_02/741112051" TargetMode="External"/><Relationship Id="rId11" Type="http://schemas.openxmlformats.org/officeDocument/2006/relationships/hyperlink" Target="https://podminky.urs.cz/item/CS_URS_2025_02/741128001" TargetMode="External"/><Relationship Id="rId24" Type="http://schemas.openxmlformats.org/officeDocument/2006/relationships/hyperlink" Target="https://podminky.urs.cz/item/CS_URS_2025_01/998741112" TargetMode="External"/><Relationship Id="rId32" Type="http://schemas.openxmlformats.org/officeDocument/2006/relationships/hyperlink" Target="https://podminky.urs.cz/item/CS_URS_2025_02/460952111" TargetMode="External"/><Relationship Id="rId37" Type="http://schemas.openxmlformats.org/officeDocument/2006/relationships/hyperlink" Target="https://podminky.urs.cz/item/CS_URS_2025_02/468081311" TargetMode="External"/><Relationship Id="rId40" Type="http://schemas.openxmlformats.org/officeDocument/2006/relationships/hyperlink" Target="https://podminky.urs.cz/item/CS_URS_2025_02/468082211" TargetMode="External"/><Relationship Id="rId45" Type="http://schemas.openxmlformats.org/officeDocument/2006/relationships/hyperlink" Target="https://podminky.urs.cz/item/CS_URS_2025_02/468101211" TargetMode="External"/><Relationship Id="rId53" Type="http://schemas.openxmlformats.org/officeDocument/2006/relationships/hyperlink" Target="https://podminky.urs.cz/item/CS_URS_2025_01/469972121" TargetMode="External"/><Relationship Id="rId5" Type="http://schemas.openxmlformats.org/officeDocument/2006/relationships/hyperlink" Target="https://podminky.urs.cz/item/CS_URS_2025_02/741112023" TargetMode="External"/><Relationship Id="rId15" Type="http://schemas.openxmlformats.org/officeDocument/2006/relationships/hyperlink" Target="https://podminky.urs.cz/item/CS_URS_2025_02/741128005" TargetMode="External"/><Relationship Id="rId23" Type="http://schemas.openxmlformats.org/officeDocument/2006/relationships/hyperlink" Target="https://podminky.urs.cz/item/CS_URS_2025_01/998741111" TargetMode="External"/><Relationship Id="rId28" Type="http://schemas.openxmlformats.org/officeDocument/2006/relationships/hyperlink" Target="https://podminky.urs.cz/item/CS_URS_2025_02/460941111" TargetMode="External"/><Relationship Id="rId36" Type="http://schemas.openxmlformats.org/officeDocument/2006/relationships/hyperlink" Target="https://podminky.urs.cz/item/CS_URS_2025_02/468081111" TargetMode="External"/><Relationship Id="rId49" Type="http://schemas.openxmlformats.org/officeDocument/2006/relationships/hyperlink" Target="https://podminky.urs.cz/item/CS_URS_2025_02/468111121" TargetMode="External"/><Relationship Id="rId10" Type="http://schemas.openxmlformats.org/officeDocument/2006/relationships/hyperlink" Target="https://podminky.urs.cz/item/CS_URS_2025_02/741122016" TargetMode="External"/><Relationship Id="rId19" Type="http://schemas.openxmlformats.org/officeDocument/2006/relationships/hyperlink" Target="https://podminky.urs.cz/item/CS_URS_2025_02/741990011" TargetMode="External"/><Relationship Id="rId31" Type="http://schemas.openxmlformats.org/officeDocument/2006/relationships/hyperlink" Target="https://podminky.urs.cz/item/CS_URS_2025_02/460941311" TargetMode="External"/><Relationship Id="rId44" Type="http://schemas.openxmlformats.org/officeDocument/2006/relationships/hyperlink" Target="https://podminky.urs.cz/item/CS_URS_2025_02/468101111" TargetMode="External"/><Relationship Id="rId52" Type="http://schemas.openxmlformats.org/officeDocument/2006/relationships/hyperlink" Target="https://podminky.urs.cz/item/CS_URS_2025_01/469972111" TargetMode="External"/><Relationship Id="rId4" Type="http://schemas.openxmlformats.org/officeDocument/2006/relationships/hyperlink" Target="https://podminky.urs.cz/item/CS_URS_2025_02/741112021" TargetMode="External"/><Relationship Id="rId9" Type="http://schemas.openxmlformats.org/officeDocument/2006/relationships/hyperlink" Target="https://podminky.urs.cz/item/CS_URS_2025_02/741122015" TargetMode="External"/><Relationship Id="rId14" Type="http://schemas.openxmlformats.org/officeDocument/2006/relationships/hyperlink" Target="https://podminky.urs.cz/item/CS_URS_2025_02/741128004" TargetMode="External"/><Relationship Id="rId22" Type="http://schemas.openxmlformats.org/officeDocument/2006/relationships/hyperlink" Target="https://podminky.urs.cz/item/CS_URS_2025_02/741990031" TargetMode="External"/><Relationship Id="rId27" Type="http://schemas.openxmlformats.org/officeDocument/2006/relationships/hyperlink" Target="https://podminky.urs.cz/item/CS_URS_2025_02/460932121" TargetMode="External"/><Relationship Id="rId30" Type="http://schemas.openxmlformats.org/officeDocument/2006/relationships/hyperlink" Target="https://podminky.urs.cz/item/CS_URS_2025_02/460941211" TargetMode="External"/><Relationship Id="rId35" Type="http://schemas.openxmlformats.org/officeDocument/2006/relationships/hyperlink" Target="https://podminky.urs.cz/item/CS_URS_2025_02/468071111" TargetMode="External"/><Relationship Id="rId43" Type="http://schemas.openxmlformats.org/officeDocument/2006/relationships/hyperlink" Target="https://podminky.urs.cz/item/CS_URS_2025_02/468091211" TargetMode="External"/><Relationship Id="rId48" Type="http://schemas.openxmlformats.org/officeDocument/2006/relationships/hyperlink" Target="https://podminky.urs.cz/item/CS_URS_2025_02/468111111" TargetMode="External"/><Relationship Id="rId8" Type="http://schemas.openxmlformats.org/officeDocument/2006/relationships/hyperlink" Target="https://podminky.urs.cz/item/CS_URS_2025_02/741112111" TargetMode="External"/><Relationship Id="rId51" Type="http://schemas.openxmlformats.org/officeDocument/2006/relationships/hyperlink" Target="https://podminky.urs.cz/item/CS_URS_2025_01/469971111" TargetMode="External"/><Relationship Id="rId3" Type="http://schemas.openxmlformats.org/officeDocument/2006/relationships/hyperlink" Target="https://podminky.urs.cz/item/CS_URS_2025_02/7411105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42220141" TargetMode="External"/><Relationship Id="rId18" Type="http://schemas.openxmlformats.org/officeDocument/2006/relationships/hyperlink" Target="https://podminky.urs.cz/item/CS_URS_2025_02/742220172" TargetMode="External"/><Relationship Id="rId26" Type="http://schemas.openxmlformats.org/officeDocument/2006/relationships/hyperlink" Target="https://podminky.urs.cz/item/CS_URS_2025_02/742220255" TargetMode="External"/><Relationship Id="rId39" Type="http://schemas.openxmlformats.org/officeDocument/2006/relationships/hyperlink" Target="https://podminky.urs.cz/item/CS_URS_2025_02/742220816" TargetMode="External"/><Relationship Id="rId21" Type="http://schemas.openxmlformats.org/officeDocument/2006/relationships/hyperlink" Target="https://podminky.urs.cz/item/CS_URS_2025_02/742220221" TargetMode="External"/><Relationship Id="rId34" Type="http://schemas.openxmlformats.org/officeDocument/2006/relationships/hyperlink" Target="https://podminky.urs.cz/item/CS_URS_2025_02/742220805" TargetMode="External"/><Relationship Id="rId42" Type="http://schemas.openxmlformats.org/officeDocument/2006/relationships/hyperlink" Target="https://podminky.urs.cz/item/CS_URS_2025_02/742220825" TargetMode="External"/><Relationship Id="rId47" Type="http://schemas.openxmlformats.org/officeDocument/2006/relationships/hyperlink" Target="https://podminky.urs.cz/item/CS_URS_2025_02/742220851" TargetMode="External"/><Relationship Id="rId50" Type="http://schemas.openxmlformats.org/officeDocument/2006/relationships/hyperlink" Target="https://podminky.urs.cz/item/CS_URS_2025_02/742220871" TargetMode="External"/><Relationship Id="rId55" Type="http://schemas.openxmlformats.org/officeDocument/2006/relationships/hyperlink" Target="https://podminky.urs.cz/item/CS_URS_2025_02/742222811" TargetMode="External"/><Relationship Id="rId63" Type="http://schemas.openxmlformats.org/officeDocument/2006/relationships/hyperlink" Target="https://podminky.urs.cz/item/CS_URS_2025_02/998742114" TargetMode="External"/><Relationship Id="rId68" Type="http://schemas.openxmlformats.org/officeDocument/2006/relationships/hyperlink" Target="https://podminky.urs.cz/item/CS_URS_2025_02/220321748" TargetMode="External"/><Relationship Id="rId7" Type="http://schemas.openxmlformats.org/officeDocument/2006/relationships/hyperlink" Target="https://podminky.urs.cz/item/CS_URS_2025_02/742220053" TargetMode="External"/><Relationship Id="rId2" Type="http://schemas.openxmlformats.org/officeDocument/2006/relationships/hyperlink" Target="https://podminky.urs.cz/item/CS_URS_2025_02/742220005" TargetMode="External"/><Relationship Id="rId16" Type="http://schemas.openxmlformats.org/officeDocument/2006/relationships/hyperlink" Target="https://podminky.urs.cz/item/CS_URS_2025_02/742220161" TargetMode="External"/><Relationship Id="rId29" Type="http://schemas.openxmlformats.org/officeDocument/2006/relationships/hyperlink" Target="https://podminky.urs.cz/item/CS_URS_2025_02/742220402" TargetMode="External"/><Relationship Id="rId1" Type="http://schemas.openxmlformats.org/officeDocument/2006/relationships/hyperlink" Target="https://podminky.urs.cz/item/CS_URS_2025_02/742220004" TargetMode="External"/><Relationship Id="rId6" Type="http://schemas.openxmlformats.org/officeDocument/2006/relationships/hyperlink" Target="https://podminky.urs.cz/item/CS_URS_2025_02/742220051" TargetMode="External"/><Relationship Id="rId11" Type="http://schemas.openxmlformats.org/officeDocument/2006/relationships/hyperlink" Target="https://podminky.urs.cz/item/CS_URS_2025_02/742220121" TargetMode="External"/><Relationship Id="rId24" Type="http://schemas.openxmlformats.org/officeDocument/2006/relationships/hyperlink" Target="https://podminky.urs.cz/item/CS_URS_2025_02/742220235" TargetMode="External"/><Relationship Id="rId32" Type="http://schemas.openxmlformats.org/officeDocument/2006/relationships/hyperlink" Target="https://podminky.urs.cz/item/CS_URS_2025_02/742220501" TargetMode="External"/><Relationship Id="rId37" Type="http://schemas.openxmlformats.org/officeDocument/2006/relationships/hyperlink" Target="https://podminky.urs.cz/item/CS_URS_2025_02/742220811" TargetMode="External"/><Relationship Id="rId40" Type="http://schemas.openxmlformats.org/officeDocument/2006/relationships/hyperlink" Target="https://podminky.urs.cz/item/CS_URS_2025_02/742220820" TargetMode="External"/><Relationship Id="rId45" Type="http://schemas.openxmlformats.org/officeDocument/2006/relationships/hyperlink" Target="https://podminky.urs.cz/item/CS_URS_2025_02/742220832" TargetMode="External"/><Relationship Id="rId53" Type="http://schemas.openxmlformats.org/officeDocument/2006/relationships/hyperlink" Target="https://podminky.urs.cz/item/CS_URS_2025_02/742221841" TargetMode="External"/><Relationship Id="rId58" Type="http://schemas.openxmlformats.org/officeDocument/2006/relationships/hyperlink" Target="https://podminky.urs.cz/item/CS_URS_2025_02/742222855" TargetMode="External"/><Relationship Id="rId66" Type="http://schemas.openxmlformats.org/officeDocument/2006/relationships/hyperlink" Target="https://podminky.urs.cz/item/CS_URS_2025_02/998742122" TargetMode="External"/><Relationship Id="rId5" Type="http://schemas.openxmlformats.org/officeDocument/2006/relationships/hyperlink" Target="https://podminky.urs.cz/item/CS_URS_2025_02/742220041" TargetMode="External"/><Relationship Id="rId15" Type="http://schemas.openxmlformats.org/officeDocument/2006/relationships/hyperlink" Target="https://podminky.urs.cz/item/CS_URS_2025_02/742220152" TargetMode="External"/><Relationship Id="rId23" Type="http://schemas.openxmlformats.org/officeDocument/2006/relationships/hyperlink" Target="https://podminky.urs.cz/item/CS_URS_2025_02/742220232" TargetMode="External"/><Relationship Id="rId28" Type="http://schemas.openxmlformats.org/officeDocument/2006/relationships/hyperlink" Target="https://podminky.urs.cz/item/CS_URS_2025_02/742220401" TargetMode="External"/><Relationship Id="rId36" Type="http://schemas.openxmlformats.org/officeDocument/2006/relationships/hyperlink" Target="https://podminky.urs.cz/item/CS_URS_2025_02/742220810" TargetMode="External"/><Relationship Id="rId49" Type="http://schemas.openxmlformats.org/officeDocument/2006/relationships/hyperlink" Target="https://podminky.urs.cz/item/CS_URS_2025_02/742220861" TargetMode="External"/><Relationship Id="rId57" Type="http://schemas.openxmlformats.org/officeDocument/2006/relationships/hyperlink" Target="https://podminky.urs.cz/item/CS_URS_2025_02/742222835" TargetMode="External"/><Relationship Id="rId61" Type="http://schemas.openxmlformats.org/officeDocument/2006/relationships/hyperlink" Target="https://podminky.urs.cz/item/CS_URS_2025_02/998742112" TargetMode="External"/><Relationship Id="rId10" Type="http://schemas.openxmlformats.org/officeDocument/2006/relationships/hyperlink" Target="https://podminky.urs.cz/item/CS_URS_2025_02/742220081" TargetMode="External"/><Relationship Id="rId19" Type="http://schemas.openxmlformats.org/officeDocument/2006/relationships/hyperlink" Target="https://podminky.urs.cz/item/CS_URS_2025_02/742220181" TargetMode="External"/><Relationship Id="rId31" Type="http://schemas.openxmlformats.org/officeDocument/2006/relationships/hyperlink" Target="https://podminky.urs.cz/item/CS_URS_2025_02/742220421" TargetMode="External"/><Relationship Id="rId44" Type="http://schemas.openxmlformats.org/officeDocument/2006/relationships/hyperlink" Target="https://podminky.urs.cz/item/CS_URS_2025_02/742220831" TargetMode="External"/><Relationship Id="rId52" Type="http://schemas.openxmlformats.org/officeDocument/2006/relationships/hyperlink" Target="https://podminky.urs.cz/item/CS_URS_2025_02/742221811" TargetMode="External"/><Relationship Id="rId60" Type="http://schemas.openxmlformats.org/officeDocument/2006/relationships/hyperlink" Target="https://podminky.urs.cz/item/CS_URS_2025_02/998742111" TargetMode="External"/><Relationship Id="rId65" Type="http://schemas.openxmlformats.org/officeDocument/2006/relationships/hyperlink" Target="https://podminky.urs.cz/item/CS_URS_2025_02/998742121" TargetMode="External"/><Relationship Id="rId4" Type="http://schemas.openxmlformats.org/officeDocument/2006/relationships/hyperlink" Target="https://podminky.urs.cz/item/CS_URS_2025_02/742220032" TargetMode="External"/><Relationship Id="rId9" Type="http://schemas.openxmlformats.org/officeDocument/2006/relationships/hyperlink" Target="https://podminky.urs.cz/item/CS_URS_2025_02/742220071" TargetMode="External"/><Relationship Id="rId14" Type="http://schemas.openxmlformats.org/officeDocument/2006/relationships/hyperlink" Target="https://podminky.urs.cz/item/CS_URS_2025_02/742220151" TargetMode="External"/><Relationship Id="rId22" Type="http://schemas.openxmlformats.org/officeDocument/2006/relationships/hyperlink" Target="https://podminky.urs.cz/item/CS_URS_2025_02/742220231" TargetMode="External"/><Relationship Id="rId27" Type="http://schemas.openxmlformats.org/officeDocument/2006/relationships/hyperlink" Target="https://podminky.urs.cz/item/CS_URS_2025_02/742220256" TargetMode="External"/><Relationship Id="rId30" Type="http://schemas.openxmlformats.org/officeDocument/2006/relationships/hyperlink" Target="https://podminky.urs.cz/item/CS_URS_2025_02/742220411" TargetMode="External"/><Relationship Id="rId35" Type="http://schemas.openxmlformats.org/officeDocument/2006/relationships/hyperlink" Target="https://podminky.urs.cz/item/CS_URS_2025_02/742220806" TargetMode="External"/><Relationship Id="rId43" Type="http://schemas.openxmlformats.org/officeDocument/2006/relationships/hyperlink" Target="https://podminky.urs.cz/item/CS_URS_2025_02/742220826" TargetMode="External"/><Relationship Id="rId48" Type="http://schemas.openxmlformats.org/officeDocument/2006/relationships/hyperlink" Target="https://podminky.urs.cz/item/CS_URS_2025_02/742220853" TargetMode="External"/><Relationship Id="rId56" Type="http://schemas.openxmlformats.org/officeDocument/2006/relationships/hyperlink" Target="https://podminky.urs.cz/item/CS_URS_2025_02/742222832" TargetMode="External"/><Relationship Id="rId64" Type="http://schemas.openxmlformats.org/officeDocument/2006/relationships/hyperlink" Target="https://podminky.urs.cz/item/CS_URS_2025_02/998742115" TargetMode="External"/><Relationship Id="rId69" Type="http://schemas.openxmlformats.org/officeDocument/2006/relationships/drawing" Target="../drawings/drawing3.xml"/><Relationship Id="rId8" Type="http://schemas.openxmlformats.org/officeDocument/2006/relationships/hyperlink" Target="https://podminky.urs.cz/item/CS_URS_2025_02/742220061" TargetMode="External"/><Relationship Id="rId51" Type="http://schemas.openxmlformats.org/officeDocument/2006/relationships/hyperlink" Target="https://podminky.urs.cz/item/CS_URS_2025_02/742220881" TargetMode="External"/><Relationship Id="rId3" Type="http://schemas.openxmlformats.org/officeDocument/2006/relationships/hyperlink" Target="https://podminky.urs.cz/item/CS_URS_2025_02/742220031" TargetMode="External"/><Relationship Id="rId12" Type="http://schemas.openxmlformats.org/officeDocument/2006/relationships/hyperlink" Target="https://podminky.urs.cz/item/CS_URS_2025_02/742220131" TargetMode="External"/><Relationship Id="rId17" Type="http://schemas.openxmlformats.org/officeDocument/2006/relationships/hyperlink" Target="https://podminky.urs.cz/item/CS_URS_2025_02/742220171" TargetMode="External"/><Relationship Id="rId25" Type="http://schemas.openxmlformats.org/officeDocument/2006/relationships/hyperlink" Target="https://podminky.urs.cz/item/CS_URS_2025_02/742220241" TargetMode="External"/><Relationship Id="rId33" Type="http://schemas.openxmlformats.org/officeDocument/2006/relationships/hyperlink" Target="https://podminky.urs.cz/item/CS_URS_2025_02/742220511" TargetMode="External"/><Relationship Id="rId38" Type="http://schemas.openxmlformats.org/officeDocument/2006/relationships/hyperlink" Target="https://podminky.urs.cz/item/CS_URS_2025_02/742220815" TargetMode="External"/><Relationship Id="rId46" Type="http://schemas.openxmlformats.org/officeDocument/2006/relationships/hyperlink" Target="https://podminky.urs.cz/item/CS_URS_2025_02/742220842" TargetMode="External"/><Relationship Id="rId59" Type="http://schemas.openxmlformats.org/officeDocument/2006/relationships/hyperlink" Target="https://podminky.urs.cz/item/CS_URS_2025_02/742222856" TargetMode="External"/><Relationship Id="rId67" Type="http://schemas.openxmlformats.org/officeDocument/2006/relationships/hyperlink" Target="https://podminky.urs.cz/item/CS_URS_2025_02/998742123" TargetMode="External"/><Relationship Id="rId20" Type="http://schemas.openxmlformats.org/officeDocument/2006/relationships/hyperlink" Target="https://podminky.urs.cz/item/CS_URS_2025_02/742220211" TargetMode="External"/><Relationship Id="rId41" Type="http://schemas.openxmlformats.org/officeDocument/2006/relationships/hyperlink" Target="https://podminky.urs.cz/item/CS_URS_2025_02/742220821" TargetMode="External"/><Relationship Id="rId54" Type="http://schemas.openxmlformats.org/officeDocument/2006/relationships/hyperlink" Target="https://podminky.urs.cz/item/CS_URS_2025_02/742221851" TargetMode="External"/><Relationship Id="rId62" Type="http://schemas.openxmlformats.org/officeDocument/2006/relationships/hyperlink" Target="https://podminky.urs.cz/item/CS_URS_2025_02/99874211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742230007" TargetMode="External"/><Relationship Id="rId13" Type="http://schemas.openxmlformats.org/officeDocument/2006/relationships/hyperlink" Target="https://podminky.urs.cz/item/CS_URS_2025_02/742230803" TargetMode="External"/><Relationship Id="rId18" Type="http://schemas.openxmlformats.org/officeDocument/2006/relationships/drawing" Target="../drawings/drawing4.xml"/><Relationship Id="rId3" Type="http://schemas.openxmlformats.org/officeDocument/2006/relationships/hyperlink" Target="https://podminky.urs.cz/item/CS_URS_2025_02/742230001" TargetMode="External"/><Relationship Id="rId7" Type="http://schemas.openxmlformats.org/officeDocument/2006/relationships/hyperlink" Target="https://podminky.urs.cz/item/CS_URS_2025_02/742230005" TargetMode="External"/><Relationship Id="rId12" Type="http://schemas.openxmlformats.org/officeDocument/2006/relationships/hyperlink" Target="https://podminky.urs.cz/item/CS_URS_2025_02/742230801" TargetMode="External"/><Relationship Id="rId17" Type="http://schemas.openxmlformats.org/officeDocument/2006/relationships/hyperlink" Target="https://podminky.urs.cz/item/CS_URS_2025_02/742330001" TargetMode="External"/><Relationship Id="rId2" Type="http://schemas.openxmlformats.org/officeDocument/2006/relationships/hyperlink" Target="https://podminky.urs.cz/item/CS_URS_2025_02/741910721" TargetMode="External"/><Relationship Id="rId16" Type="http://schemas.openxmlformats.org/officeDocument/2006/relationships/hyperlink" Target="https://podminky.urs.cz/item/CS_URS_2025_02/742230807" TargetMode="External"/><Relationship Id="rId1" Type="http://schemas.openxmlformats.org/officeDocument/2006/relationships/hyperlink" Target="https://podminky.urs.cz/item/CS_URS_2025_02/741910711" TargetMode="External"/><Relationship Id="rId6" Type="http://schemas.openxmlformats.org/officeDocument/2006/relationships/hyperlink" Target="https://podminky.urs.cz/item/CS_URS_2025_02/742230004" TargetMode="External"/><Relationship Id="rId11" Type="http://schemas.openxmlformats.org/officeDocument/2006/relationships/hyperlink" Target="https://podminky.urs.cz/item/CS_URS_2025_02/742230103" TargetMode="External"/><Relationship Id="rId5" Type="http://schemas.openxmlformats.org/officeDocument/2006/relationships/hyperlink" Target="https://podminky.urs.cz/item/CS_URS_2025_02/742230003" TargetMode="External"/><Relationship Id="rId15" Type="http://schemas.openxmlformats.org/officeDocument/2006/relationships/hyperlink" Target="https://podminky.urs.cz/item/CS_URS_2025_02/742230805" TargetMode="External"/><Relationship Id="rId10" Type="http://schemas.openxmlformats.org/officeDocument/2006/relationships/hyperlink" Target="https://podminky.urs.cz/item/CS_URS_2025_02/742230102" TargetMode="External"/><Relationship Id="rId4" Type="http://schemas.openxmlformats.org/officeDocument/2006/relationships/hyperlink" Target="https://podminky.urs.cz/item/CS_URS_2025_02/742230002" TargetMode="External"/><Relationship Id="rId9" Type="http://schemas.openxmlformats.org/officeDocument/2006/relationships/hyperlink" Target="https://podminky.urs.cz/item/CS_URS_2025_02/742230101" TargetMode="External"/><Relationship Id="rId14" Type="http://schemas.openxmlformats.org/officeDocument/2006/relationships/hyperlink" Target="https://podminky.urs.cz/item/CS_URS_2025_02/742230804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742124001" TargetMode="External"/><Relationship Id="rId13" Type="http://schemas.openxmlformats.org/officeDocument/2006/relationships/hyperlink" Target="https://podminky.urs.cz/item/CS_URS_2025_02/742330012" TargetMode="External"/><Relationship Id="rId18" Type="http://schemas.openxmlformats.org/officeDocument/2006/relationships/hyperlink" Target="https://podminky.urs.cz/item/CS_URS_2025_02/742330037" TargetMode="External"/><Relationship Id="rId26" Type="http://schemas.openxmlformats.org/officeDocument/2006/relationships/hyperlink" Target="https://podminky.urs.cz/item/CS_URS_2025_01/998742112" TargetMode="External"/><Relationship Id="rId3" Type="http://schemas.openxmlformats.org/officeDocument/2006/relationships/hyperlink" Target="https://podminky.urs.cz/item/CS_URS_2025_02/742110411" TargetMode="External"/><Relationship Id="rId21" Type="http://schemas.openxmlformats.org/officeDocument/2006/relationships/hyperlink" Target="https://podminky.urs.cz/item/CS_URS_2025_02/742330046" TargetMode="External"/><Relationship Id="rId7" Type="http://schemas.openxmlformats.org/officeDocument/2006/relationships/hyperlink" Target="https://podminky.urs.cz/item/CS_URS_2025_02/742123001" TargetMode="External"/><Relationship Id="rId12" Type="http://schemas.openxmlformats.org/officeDocument/2006/relationships/hyperlink" Target="https://podminky.urs.cz/item/CS_URS_2025_02/742190005" TargetMode="External"/><Relationship Id="rId17" Type="http://schemas.openxmlformats.org/officeDocument/2006/relationships/hyperlink" Target="https://podminky.urs.cz/item/CS_URS_2025_02/742330024" TargetMode="External"/><Relationship Id="rId25" Type="http://schemas.openxmlformats.org/officeDocument/2006/relationships/hyperlink" Target="https://podminky.urs.cz/item/CS_URS_2025_01/998742111" TargetMode="External"/><Relationship Id="rId2" Type="http://schemas.openxmlformats.org/officeDocument/2006/relationships/hyperlink" Target="https://podminky.urs.cz/item/CS_URS_2025_02/742110402" TargetMode="External"/><Relationship Id="rId16" Type="http://schemas.openxmlformats.org/officeDocument/2006/relationships/hyperlink" Target="https://podminky.urs.cz/item/CS_URS_2025_02/742330023" TargetMode="External"/><Relationship Id="rId20" Type="http://schemas.openxmlformats.org/officeDocument/2006/relationships/hyperlink" Target="https://podminky.urs.cz/item/CS_URS_2025_02/742330044" TargetMode="External"/><Relationship Id="rId1" Type="http://schemas.openxmlformats.org/officeDocument/2006/relationships/hyperlink" Target="https://podminky.urs.cz/item/CS_URS_2025_02/742110401" TargetMode="External"/><Relationship Id="rId6" Type="http://schemas.openxmlformats.org/officeDocument/2006/relationships/hyperlink" Target="https://podminky.urs.cz/item/CS_URS_2025_02/742110433" TargetMode="External"/><Relationship Id="rId11" Type="http://schemas.openxmlformats.org/officeDocument/2006/relationships/hyperlink" Target="https://podminky.urs.cz/item/CS_URS_2025_02/742190003" TargetMode="External"/><Relationship Id="rId24" Type="http://schemas.openxmlformats.org/officeDocument/2006/relationships/hyperlink" Target="https://podminky.urs.cz/item/CS_URS_2025_02/742330101" TargetMode="External"/><Relationship Id="rId5" Type="http://schemas.openxmlformats.org/officeDocument/2006/relationships/hyperlink" Target="https://podminky.urs.cz/item/CS_URS_2025_02/742110431" TargetMode="External"/><Relationship Id="rId15" Type="http://schemas.openxmlformats.org/officeDocument/2006/relationships/hyperlink" Target="https://podminky.urs.cz/item/CS_URS_2025_02/742330022" TargetMode="External"/><Relationship Id="rId23" Type="http://schemas.openxmlformats.org/officeDocument/2006/relationships/hyperlink" Target="https://podminky.urs.cz/item/CS_URS_2025_02/742330052" TargetMode="External"/><Relationship Id="rId28" Type="http://schemas.openxmlformats.org/officeDocument/2006/relationships/drawing" Target="../drawings/drawing5.xml"/><Relationship Id="rId10" Type="http://schemas.openxmlformats.org/officeDocument/2006/relationships/hyperlink" Target="https://podminky.urs.cz/item/CS_URS_2025_02/742190002" TargetMode="External"/><Relationship Id="rId19" Type="http://schemas.openxmlformats.org/officeDocument/2006/relationships/hyperlink" Target="https://podminky.urs.cz/item/CS_URS_2025_02/742330043" TargetMode="External"/><Relationship Id="rId4" Type="http://schemas.openxmlformats.org/officeDocument/2006/relationships/hyperlink" Target="https://podminky.urs.cz/item/CS_URS_2025_02/742110421" TargetMode="External"/><Relationship Id="rId9" Type="http://schemas.openxmlformats.org/officeDocument/2006/relationships/hyperlink" Target="https://podminky.urs.cz/item/CS_URS_2025_02/742124005" TargetMode="External"/><Relationship Id="rId14" Type="http://schemas.openxmlformats.org/officeDocument/2006/relationships/hyperlink" Target="https://podminky.urs.cz/item/CS_URS_2025_02/742330021" TargetMode="External"/><Relationship Id="rId22" Type="http://schemas.openxmlformats.org/officeDocument/2006/relationships/hyperlink" Target="https://podminky.urs.cz/item/CS_URS_2025_02/742330051" TargetMode="External"/><Relationship Id="rId27" Type="http://schemas.openxmlformats.org/officeDocument/2006/relationships/hyperlink" Target="https://podminky.urs.cz/item/CS_URS_2025_01/99874211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49002000" TargetMode="External"/><Relationship Id="rId3" Type="http://schemas.openxmlformats.org/officeDocument/2006/relationships/hyperlink" Target="https://podminky.urs.cz/item/CS_URS_2025_01/HZS3221" TargetMode="External"/><Relationship Id="rId7" Type="http://schemas.openxmlformats.org/officeDocument/2006/relationships/hyperlink" Target="https://podminky.urs.cz/item/CS_URS_2025_01/013324000" TargetMode="External"/><Relationship Id="rId2" Type="http://schemas.openxmlformats.org/officeDocument/2006/relationships/hyperlink" Target="https://podminky.urs.cz/item/CS_URS_2025_01/HZS2232" TargetMode="External"/><Relationship Id="rId1" Type="http://schemas.openxmlformats.org/officeDocument/2006/relationships/hyperlink" Target="https://podminky.urs.cz/item/CS_URS_2025_01/HZS2231" TargetMode="External"/><Relationship Id="rId6" Type="http://schemas.openxmlformats.org/officeDocument/2006/relationships/hyperlink" Target="https://podminky.urs.cz/item/CS_URS_2025_01/013254000" TargetMode="External"/><Relationship Id="rId11" Type="http://schemas.openxmlformats.org/officeDocument/2006/relationships/drawing" Target="../drawings/drawing6.xml"/><Relationship Id="rId5" Type="http://schemas.openxmlformats.org/officeDocument/2006/relationships/hyperlink" Target="https://podminky.urs.cz/item/CS_URS_2025_01/013002000" TargetMode="External"/><Relationship Id="rId10" Type="http://schemas.openxmlformats.org/officeDocument/2006/relationships/hyperlink" Target="https://podminky.urs.cz/item/CS_URS_2025_01/081103000" TargetMode="External"/><Relationship Id="rId4" Type="http://schemas.openxmlformats.org/officeDocument/2006/relationships/hyperlink" Target="https://podminky.urs.cz/item/CS_URS_2025_01/HZS3222" TargetMode="External"/><Relationship Id="rId9" Type="http://schemas.openxmlformats.org/officeDocument/2006/relationships/hyperlink" Target="https://podminky.urs.cz/item/CS_URS_2025_01/075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19"/>
      <c r="BE5" s="27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19"/>
      <c r="BE6" s="277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7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7"/>
      <c r="BS8" s="16" t="s">
        <v>6</v>
      </c>
    </row>
    <row r="9" spans="1:74" ht="14.45" customHeight="1">
      <c r="B9" s="19"/>
      <c r="AR9" s="19"/>
      <c r="BE9" s="277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77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77"/>
      <c r="BS11" s="16" t="s">
        <v>6</v>
      </c>
    </row>
    <row r="12" spans="1:74" ht="6.95" customHeight="1">
      <c r="B12" s="19"/>
      <c r="AR12" s="19"/>
      <c r="BE12" s="277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77"/>
      <c r="BS13" s="16" t="s">
        <v>6</v>
      </c>
    </row>
    <row r="14" spans="1:74">
      <c r="B14" s="19"/>
      <c r="E14" s="282" t="s">
        <v>32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6" t="s">
        <v>29</v>
      </c>
      <c r="AN14" s="28" t="s">
        <v>32</v>
      </c>
      <c r="AR14" s="19"/>
      <c r="BE14" s="277"/>
      <c r="BS14" s="16" t="s">
        <v>6</v>
      </c>
    </row>
    <row r="15" spans="1:74" ht="6.95" customHeight="1">
      <c r="B15" s="19"/>
      <c r="AR15" s="19"/>
      <c r="BE15" s="277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19</v>
      </c>
      <c r="AR16" s="19"/>
      <c r="BE16" s="277"/>
      <c r="BS16" s="16" t="s">
        <v>4</v>
      </c>
    </row>
    <row r="17" spans="2:71" ht="18.399999999999999" customHeight="1">
      <c r="B17" s="19"/>
      <c r="E17" s="24" t="s">
        <v>22</v>
      </c>
      <c r="AK17" s="26" t="s">
        <v>29</v>
      </c>
      <c r="AN17" s="24" t="s">
        <v>19</v>
      </c>
      <c r="AR17" s="19"/>
      <c r="BE17" s="277"/>
      <c r="BS17" s="16" t="s">
        <v>34</v>
      </c>
    </row>
    <row r="18" spans="2:71" ht="6.95" customHeight="1">
      <c r="B18" s="19"/>
      <c r="AR18" s="19"/>
      <c r="BE18" s="277"/>
      <c r="BS18" s="16" t="s">
        <v>6</v>
      </c>
    </row>
    <row r="19" spans="2:71" ht="12" customHeight="1">
      <c r="B19" s="19"/>
      <c r="D19" s="26" t="s">
        <v>35</v>
      </c>
      <c r="AK19" s="26" t="s">
        <v>26</v>
      </c>
      <c r="AN19" s="24" t="s">
        <v>27</v>
      </c>
      <c r="AR19" s="19"/>
      <c r="BE19" s="277"/>
      <c r="BS19" s="16" t="s">
        <v>6</v>
      </c>
    </row>
    <row r="20" spans="2:71" ht="18.399999999999999" customHeight="1">
      <c r="B20" s="19"/>
      <c r="E20" s="24" t="s">
        <v>28</v>
      </c>
      <c r="AK20" s="26" t="s">
        <v>29</v>
      </c>
      <c r="AN20" s="24" t="s">
        <v>30</v>
      </c>
      <c r="AR20" s="19"/>
      <c r="BE20" s="277"/>
      <c r="BS20" s="16" t="s">
        <v>34</v>
      </c>
    </row>
    <row r="21" spans="2:71" ht="6.95" customHeight="1">
      <c r="B21" s="19"/>
      <c r="AR21" s="19"/>
      <c r="BE21" s="277"/>
    </row>
    <row r="22" spans="2:71" ht="12" customHeight="1">
      <c r="B22" s="19"/>
      <c r="D22" s="26" t="s">
        <v>36</v>
      </c>
      <c r="AR22" s="19"/>
      <c r="BE22" s="277"/>
    </row>
    <row r="23" spans="2:71" ht="47.25" customHeight="1">
      <c r="B23" s="19"/>
      <c r="E23" s="284" t="s">
        <v>37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19"/>
      <c r="BE23" s="277"/>
    </row>
    <row r="24" spans="2:71" ht="6.95" customHeight="1">
      <c r="B24" s="19"/>
      <c r="AR24" s="19"/>
      <c r="BE24" s="27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7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5">
        <f>ROUND(AG54,2)</f>
        <v>0</v>
      </c>
      <c r="AL26" s="286"/>
      <c r="AM26" s="286"/>
      <c r="AN26" s="286"/>
      <c r="AO26" s="286"/>
      <c r="AR26" s="31"/>
      <c r="BE26" s="277"/>
    </row>
    <row r="27" spans="2:71" s="1" customFormat="1" ht="6.95" customHeight="1">
      <c r="B27" s="31"/>
      <c r="AR27" s="31"/>
      <c r="BE27" s="277"/>
    </row>
    <row r="28" spans="2:71" s="1" customFormat="1">
      <c r="B28" s="31"/>
      <c r="L28" s="287" t="s">
        <v>39</v>
      </c>
      <c r="M28" s="287"/>
      <c r="N28" s="287"/>
      <c r="O28" s="287"/>
      <c r="P28" s="287"/>
      <c r="W28" s="287" t="s">
        <v>40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41</v>
      </c>
      <c r="AL28" s="287"/>
      <c r="AM28" s="287"/>
      <c r="AN28" s="287"/>
      <c r="AO28" s="287"/>
      <c r="AR28" s="31"/>
      <c r="BE28" s="277"/>
    </row>
    <row r="29" spans="2:71" s="2" customFormat="1" ht="14.45" customHeight="1">
      <c r="B29" s="35"/>
      <c r="D29" s="26" t="s">
        <v>42</v>
      </c>
      <c r="F29" s="26" t="s">
        <v>43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5"/>
      <c r="BE29" s="278"/>
    </row>
    <row r="30" spans="2:71" s="2" customFormat="1" ht="14.45" customHeight="1">
      <c r="B30" s="35"/>
      <c r="F30" s="26" t="s">
        <v>44</v>
      </c>
      <c r="L30" s="290">
        <v>0.15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5"/>
      <c r="BE30" s="278"/>
    </row>
    <row r="31" spans="2:71" s="2" customFormat="1" ht="14.45" hidden="1" customHeight="1">
      <c r="B31" s="35"/>
      <c r="F31" s="26" t="s">
        <v>45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5"/>
      <c r="BE31" s="278"/>
    </row>
    <row r="32" spans="2:71" s="2" customFormat="1" ht="14.45" hidden="1" customHeight="1">
      <c r="B32" s="35"/>
      <c r="F32" s="26" t="s">
        <v>46</v>
      </c>
      <c r="L32" s="290">
        <v>0.15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5"/>
      <c r="BE32" s="278"/>
    </row>
    <row r="33" spans="2:44" s="2" customFormat="1" ht="14.45" hidden="1" customHeight="1">
      <c r="B33" s="35"/>
      <c r="F33" s="26" t="s">
        <v>47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94" t="s">
        <v>50</v>
      </c>
      <c r="Y35" s="292"/>
      <c r="Z35" s="292"/>
      <c r="AA35" s="292"/>
      <c r="AB35" s="292"/>
      <c r="AC35" s="38"/>
      <c r="AD35" s="38"/>
      <c r="AE35" s="38"/>
      <c r="AF35" s="38"/>
      <c r="AG35" s="38"/>
      <c r="AH35" s="38"/>
      <c r="AI35" s="38"/>
      <c r="AJ35" s="38"/>
      <c r="AK35" s="291">
        <f>SUM(AK26:AK33)</f>
        <v>0</v>
      </c>
      <c r="AL35" s="292"/>
      <c r="AM35" s="292"/>
      <c r="AN35" s="292"/>
      <c r="AO35" s="293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51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2025_007</v>
      </c>
      <c r="AR44" s="44"/>
    </row>
    <row r="45" spans="2:44" s="4" customFormat="1" ht="36.950000000000003" customHeight="1">
      <c r="B45" s="45"/>
      <c r="C45" s="46" t="s">
        <v>16</v>
      </c>
      <c r="L45" s="258" t="str">
        <f>K6</f>
        <v>Údržba a opravy elektronických zabezpečovacích a slaboproudých systémů OŘ UNL 2025 - 2029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60" t="str">
        <f>IF(AN8= "","",AN8)</f>
        <v>23. 4. 2025</v>
      </c>
      <c r="AN47" s="260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Správa železnic, státní ortganizace</v>
      </c>
      <c r="AI49" s="26" t="s">
        <v>33</v>
      </c>
      <c r="AM49" s="261" t="str">
        <f>IF(E17="","",E17)</f>
        <v xml:space="preserve"> </v>
      </c>
      <c r="AN49" s="262"/>
      <c r="AO49" s="262"/>
      <c r="AP49" s="262"/>
      <c r="AR49" s="31"/>
      <c r="AS49" s="263" t="s">
        <v>52</v>
      </c>
      <c r="AT49" s="264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25.7" customHeight="1">
      <c r="B50" s="31"/>
      <c r="C50" s="26" t="s">
        <v>31</v>
      </c>
      <c r="L50" s="3" t="str">
        <f>IF(E14= "Vyplň údaj","",E14)</f>
        <v/>
      </c>
      <c r="AI50" s="26" t="s">
        <v>35</v>
      </c>
      <c r="AM50" s="261" t="str">
        <f>IF(E20="","",E20)</f>
        <v>Správa železnic, státní ortganizace</v>
      </c>
      <c r="AN50" s="262"/>
      <c r="AO50" s="262"/>
      <c r="AP50" s="262"/>
      <c r="AR50" s="31"/>
      <c r="AS50" s="265"/>
      <c r="AT50" s="266"/>
      <c r="BD50" s="52"/>
    </row>
    <row r="51" spans="1:91" s="1" customFormat="1" ht="10.9" customHeight="1">
      <c r="B51" s="31"/>
      <c r="AR51" s="31"/>
      <c r="AS51" s="265"/>
      <c r="AT51" s="266"/>
      <c r="BD51" s="52"/>
    </row>
    <row r="52" spans="1:91" s="1" customFormat="1" ht="29.25" customHeight="1">
      <c r="B52" s="31"/>
      <c r="C52" s="267" t="s">
        <v>53</v>
      </c>
      <c r="D52" s="268"/>
      <c r="E52" s="268"/>
      <c r="F52" s="268"/>
      <c r="G52" s="268"/>
      <c r="H52" s="53"/>
      <c r="I52" s="270" t="s">
        <v>54</v>
      </c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9" t="s">
        <v>55</v>
      </c>
      <c r="AH52" s="268"/>
      <c r="AI52" s="268"/>
      <c r="AJ52" s="268"/>
      <c r="AK52" s="268"/>
      <c r="AL52" s="268"/>
      <c r="AM52" s="268"/>
      <c r="AN52" s="270" t="s">
        <v>56</v>
      </c>
      <c r="AO52" s="268"/>
      <c r="AP52" s="268"/>
      <c r="AQ52" s="54" t="s">
        <v>57</v>
      </c>
      <c r="AR52" s="31"/>
      <c r="AS52" s="55" t="s">
        <v>58</v>
      </c>
      <c r="AT52" s="56" t="s">
        <v>59</v>
      </c>
      <c r="AU52" s="56" t="s">
        <v>60</v>
      </c>
      <c r="AV52" s="56" t="s">
        <v>61</v>
      </c>
      <c r="AW52" s="56" t="s">
        <v>62</v>
      </c>
      <c r="AX52" s="56" t="s">
        <v>63</v>
      </c>
      <c r="AY52" s="56" t="s">
        <v>64</v>
      </c>
      <c r="AZ52" s="56" t="s">
        <v>65</v>
      </c>
      <c r="BA52" s="56" t="s">
        <v>66</v>
      </c>
      <c r="BB52" s="56" t="s">
        <v>67</v>
      </c>
      <c r="BC52" s="56" t="s">
        <v>68</v>
      </c>
      <c r="BD52" s="57" t="s">
        <v>69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70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4">
        <f>ROUND(SUM(AG55:AG59),2)</f>
        <v>0</v>
      </c>
      <c r="AH54" s="274"/>
      <c r="AI54" s="274"/>
      <c r="AJ54" s="274"/>
      <c r="AK54" s="274"/>
      <c r="AL54" s="274"/>
      <c r="AM54" s="274"/>
      <c r="AN54" s="275">
        <f t="shared" ref="AN54:AN59" si="0">SUM(AG54,AT54)</f>
        <v>0</v>
      </c>
      <c r="AO54" s="275"/>
      <c r="AP54" s="275"/>
      <c r="AQ54" s="63" t="s">
        <v>19</v>
      </c>
      <c r="AR54" s="59"/>
      <c r="AS54" s="64">
        <f>ROUND(SUM(AS55:AS59),2)</f>
        <v>0</v>
      </c>
      <c r="AT54" s="65">
        <f t="shared" ref="AT54:AT59" si="1">ROUND(SUM(AV54:AW54),2)</f>
        <v>0</v>
      </c>
      <c r="AU54" s="66">
        <f>ROUND(SUM(AU55:AU59),5)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ROUND(SUM(AZ55:AZ59),2)</f>
        <v>0</v>
      </c>
      <c r="BA54" s="65">
        <f>ROUND(SUM(BA55:BA59),2)</f>
        <v>0</v>
      </c>
      <c r="BB54" s="65">
        <f>ROUND(SUM(BB55:BB59),2)</f>
        <v>0</v>
      </c>
      <c r="BC54" s="65">
        <f>ROUND(SUM(BC55:BC59),2)</f>
        <v>0</v>
      </c>
      <c r="BD54" s="67">
        <f>ROUND(SUM(BD55:BD59),2)</f>
        <v>0</v>
      </c>
      <c r="BS54" s="68" t="s">
        <v>71</v>
      </c>
      <c r="BT54" s="68" t="s">
        <v>72</v>
      </c>
      <c r="BU54" s="69" t="s">
        <v>73</v>
      </c>
      <c r="BV54" s="68" t="s">
        <v>74</v>
      </c>
      <c r="BW54" s="68" t="s">
        <v>5</v>
      </c>
      <c r="BX54" s="68" t="s">
        <v>75</v>
      </c>
      <c r="CL54" s="68" t="s">
        <v>19</v>
      </c>
    </row>
    <row r="55" spans="1:91" s="6" customFormat="1" ht="16.5" customHeight="1">
      <c r="A55" s="70" t="s">
        <v>76</v>
      </c>
      <c r="B55" s="71"/>
      <c r="C55" s="72"/>
      <c r="D55" s="271" t="s">
        <v>77</v>
      </c>
      <c r="E55" s="271"/>
      <c r="F55" s="271"/>
      <c r="G55" s="271"/>
      <c r="H55" s="271"/>
      <c r="I55" s="73"/>
      <c r="J55" s="271" t="s">
        <v>78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2">
        <f>'01 - SILNOPROUD A POMOCNÉ...'!J30</f>
        <v>0</v>
      </c>
      <c r="AH55" s="273"/>
      <c r="AI55" s="273"/>
      <c r="AJ55" s="273"/>
      <c r="AK55" s="273"/>
      <c r="AL55" s="273"/>
      <c r="AM55" s="273"/>
      <c r="AN55" s="272">
        <f t="shared" si="0"/>
        <v>0</v>
      </c>
      <c r="AO55" s="273"/>
      <c r="AP55" s="273"/>
      <c r="AQ55" s="74" t="s">
        <v>79</v>
      </c>
      <c r="AR55" s="71"/>
      <c r="AS55" s="75">
        <v>0</v>
      </c>
      <c r="AT55" s="76">
        <f t="shared" si="1"/>
        <v>0</v>
      </c>
      <c r="AU55" s="77">
        <f>'01 - SILNOPROUD A POMOCNÉ...'!P82</f>
        <v>0</v>
      </c>
      <c r="AV55" s="76">
        <f>'01 - SILNOPROUD A POMOCNÉ...'!J33</f>
        <v>0</v>
      </c>
      <c r="AW55" s="76">
        <f>'01 - SILNOPROUD A POMOCNÉ...'!J34</f>
        <v>0</v>
      </c>
      <c r="AX55" s="76">
        <f>'01 - SILNOPROUD A POMOCNÉ...'!J35</f>
        <v>0</v>
      </c>
      <c r="AY55" s="76">
        <f>'01 - SILNOPROUD A POMOCNÉ...'!J36</f>
        <v>0</v>
      </c>
      <c r="AZ55" s="76">
        <f>'01 - SILNOPROUD A POMOCNÉ...'!F33</f>
        <v>0</v>
      </c>
      <c r="BA55" s="76">
        <f>'01 - SILNOPROUD A POMOCNÉ...'!F34</f>
        <v>0</v>
      </c>
      <c r="BB55" s="76">
        <f>'01 - SILNOPROUD A POMOCNÉ...'!F35</f>
        <v>0</v>
      </c>
      <c r="BC55" s="76">
        <f>'01 - SILNOPROUD A POMOCNÉ...'!F36</f>
        <v>0</v>
      </c>
      <c r="BD55" s="78">
        <f>'01 - SILNOPROUD A POMOCNÉ...'!F37</f>
        <v>0</v>
      </c>
      <c r="BT55" s="79" t="s">
        <v>80</v>
      </c>
      <c r="BV55" s="79" t="s">
        <v>74</v>
      </c>
      <c r="BW55" s="79" t="s">
        <v>81</v>
      </c>
      <c r="BX55" s="79" t="s">
        <v>5</v>
      </c>
      <c r="CL55" s="79" t="s">
        <v>19</v>
      </c>
      <c r="CM55" s="79" t="s">
        <v>82</v>
      </c>
    </row>
    <row r="56" spans="1:91" s="6" customFormat="1" ht="16.5" customHeight="1">
      <c r="A56" s="70" t="s">
        <v>76</v>
      </c>
      <c r="B56" s="71"/>
      <c r="C56" s="72"/>
      <c r="D56" s="271" t="s">
        <v>83</v>
      </c>
      <c r="E56" s="271"/>
      <c r="F56" s="271"/>
      <c r="G56" s="271"/>
      <c r="H56" s="271"/>
      <c r="I56" s="73"/>
      <c r="J56" s="271" t="s">
        <v>84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2">
        <f>'02 - EZS'!J30</f>
        <v>0</v>
      </c>
      <c r="AH56" s="273"/>
      <c r="AI56" s="273"/>
      <c r="AJ56" s="273"/>
      <c r="AK56" s="273"/>
      <c r="AL56" s="273"/>
      <c r="AM56" s="273"/>
      <c r="AN56" s="272">
        <f t="shared" si="0"/>
        <v>0</v>
      </c>
      <c r="AO56" s="273"/>
      <c r="AP56" s="273"/>
      <c r="AQ56" s="74" t="s">
        <v>79</v>
      </c>
      <c r="AR56" s="71"/>
      <c r="AS56" s="75">
        <v>0</v>
      </c>
      <c r="AT56" s="76">
        <f t="shared" si="1"/>
        <v>0</v>
      </c>
      <c r="AU56" s="77">
        <f>'02 - EZS'!P83</f>
        <v>0</v>
      </c>
      <c r="AV56" s="76">
        <f>'02 - EZS'!J33</f>
        <v>0</v>
      </c>
      <c r="AW56" s="76">
        <f>'02 - EZS'!J34</f>
        <v>0</v>
      </c>
      <c r="AX56" s="76">
        <f>'02 - EZS'!J35</f>
        <v>0</v>
      </c>
      <c r="AY56" s="76">
        <f>'02 - EZS'!J36</f>
        <v>0</v>
      </c>
      <c r="AZ56" s="76">
        <f>'02 - EZS'!F33</f>
        <v>0</v>
      </c>
      <c r="BA56" s="76">
        <f>'02 - EZS'!F34</f>
        <v>0</v>
      </c>
      <c r="BB56" s="76">
        <f>'02 - EZS'!F35</f>
        <v>0</v>
      </c>
      <c r="BC56" s="76">
        <f>'02 - EZS'!F36</f>
        <v>0</v>
      </c>
      <c r="BD56" s="78">
        <f>'02 - EZS'!F37</f>
        <v>0</v>
      </c>
      <c r="BT56" s="79" t="s">
        <v>80</v>
      </c>
      <c r="BV56" s="79" t="s">
        <v>74</v>
      </c>
      <c r="BW56" s="79" t="s">
        <v>85</v>
      </c>
      <c r="BX56" s="79" t="s">
        <v>5</v>
      </c>
      <c r="CL56" s="79" t="s">
        <v>19</v>
      </c>
      <c r="CM56" s="79" t="s">
        <v>82</v>
      </c>
    </row>
    <row r="57" spans="1:91" s="6" customFormat="1" ht="16.5" customHeight="1">
      <c r="A57" s="70" t="s">
        <v>76</v>
      </c>
      <c r="B57" s="71"/>
      <c r="C57" s="72"/>
      <c r="D57" s="271" t="s">
        <v>86</v>
      </c>
      <c r="E57" s="271"/>
      <c r="F57" s="271"/>
      <c r="G57" s="271"/>
      <c r="H57" s="271"/>
      <c r="I57" s="73"/>
      <c r="J57" s="271" t="s">
        <v>87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72">
        <f>'03 - KAMEROVÉ SYSTÉMY'!J30</f>
        <v>0</v>
      </c>
      <c r="AH57" s="273"/>
      <c r="AI57" s="273"/>
      <c r="AJ57" s="273"/>
      <c r="AK57" s="273"/>
      <c r="AL57" s="273"/>
      <c r="AM57" s="273"/>
      <c r="AN57" s="272">
        <f t="shared" si="0"/>
        <v>0</v>
      </c>
      <c r="AO57" s="273"/>
      <c r="AP57" s="273"/>
      <c r="AQ57" s="74" t="s">
        <v>79</v>
      </c>
      <c r="AR57" s="71"/>
      <c r="AS57" s="75">
        <v>0</v>
      </c>
      <c r="AT57" s="76">
        <f t="shared" si="1"/>
        <v>0</v>
      </c>
      <c r="AU57" s="77">
        <f>'03 - KAMEROVÉ SYSTÉMY'!P82</f>
        <v>0</v>
      </c>
      <c r="AV57" s="76">
        <f>'03 - KAMEROVÉ SYSTÉMY'!J33</f>
        <v>0</v>
      </c>
      <c r="AW57" s="76">
        <f>'03 - KAMEROVÉ SYSTÉMY'!J34</f>
        <v>0</v>
      </c>
      <c r="AX57" s="76">
        <f>'03 - KAMEROVÉ SYSTÉMY'!J35</f>
        <v>0</v>
      </c>
      <c r="AY57" s="76">
        <f>'03 - KAMEROVÉ SYSTÉMY'!J36</f>
        <v>0</v>
      </c>
      <c r="AZ57" s="76">
        <f>'03 - KAMEROVÉ SYSTÉMY'!F33</f>
        <v>0</v>
      </c>
      <c r="BA57" s="76">
        <f>'03 - KAMEROVÉ SYSTÉMY'!F34</f>
        <v>0</v>
      </c>
      <c r="BB57" s="76">
        <f>'03 - KAMEROVÉ SYSTÉMY'!F35</f>
        <v>0</v>
      </c>
      <c r="BC57" s="76">
        <f>'03 - KAMEROVÉ SYSTÉMY'!F36</f>
        <v>0</v>
      </c>
      <c r="BD57" s="78">
        <f>'03 - KAMEROVÉ SYSTÉMY'!F37</f>
        <v>0</v>
      </c>
      <c r="BT57" s="79" t="s">
        <v>80</v>
      </c>
      <c r="BV57" s="79" t="s">
        <v>74</v>
      </c>
      <c r="BW57" s="79" t="s">
        <v>88</v>
      </c>
      <c r="BX57" s="79" t="s">
        <v>5</v>
      </c>
      <c r="CL57" s="79" t="s">
        <v>19</v>
      </c>
      <c r="CM57" s="79" t="s">
        <v>82</v>
      </c>
    </row>
    <row r="58" spans="1:91" s="6" customFormat="1" ht="16.5" customHeight="1">
      <c r="A58" s="70" t="s">
        <v>76</v>
      </c>
      <c r="B58" s="71"/>
      <c r="C58" s="72"/>
      <c r="D58" s="271" t="s">
        <v>89</v>
      </c>
      <c r="E58" s="271"/>
      <c r="F58" s="271"/>
      <c r="G58" s="271"/>
      <c r="H58" s="271"/>
      <c r="I58" s="73"/>
      <c r="J58" s="271" t="s">
        <v>90</v>
      </c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72">
        <f>'04 - STRUKTUROVANÁ KABELÁŽ'!J30</f>
        <v>0</v>
      </c>
      <c r="AH58" s="273"/>
      <c r="AI58" s="273"/>
      <c r="AJ58" s="273"/>
      <c r="AK58" s="273"/>
      <c r="AL58" s="273"/>
      <c r="AM58" s="273"/>
      <c r="AN58" s="272">
        <f t="shared" si="0"/>
        <v>0</v>
      </c>
      <c r="AO58" s="273"/>
      <c r="AP58" s="273"/>
      <c r="AQ58" s="74" t="s">
        <v>79</v>
      </c>
      <c r="AR58" s="71"/>
      <c r="AS58" s="75">
        <v>0</v>
      </c>
      <c r="AT58" s="76">
        <f t="shared" si="1"/>
        <v>0</v>
      </c>
      <c r="AU58" s="77">
        <f>'04 - STRUKTUROVANÁ KABELÁŽ'!P81</f>
        <v>0</v>
      </c>
      <c r="AV58" s="76">
        <f>'04 - STRUKTUROVANÁ KABELÁŽ'!J33</f>
        <v>0</v>
      </c>
      <c r="AW58" s="76">
        <f>'04 - STRUKTUROVANÁ KABELÁŽ'!J34</f>
        <v>0</v>
      </c>
      <c r="AX58" s="76">
        <f>'04 - STRUKTUROVANÁ KABELÁŽ'!J35</f>
        <v>0</v>
      </c>
      <c r="AY58" s="76">
        <f>'04 - STRUKTUROVANÁ KABELÁŽ'!J36</f>
        <v>0</v>
      </c>
      <c r="AZ58" s="76">
        <f>'04 - STRUKTUROVANÁ KABELÁŽ'!F33</f>
        <v>0</v>
      </c>
      <c r="BA58" s="76">
        <f>'04 - STRUKTUROVANÁ KABELÁŽ'!F34</f>
        <v>0</v>
      </c>
      <c r="BB58" s="76">
        <f>'04 - STRUKTUROVANÁ KABELÁŽ'!F35</f>
        <v>0</v>
      </c>
      <c r="BC58" s="76">
        <f>'04 - STRUKTUROVANÁ KABELÁŽ'!F36</f>
        <v>0</v>
      </c>
      <c r="BD58" s="78">
        <f>'04 - STRUKTUROVANÁ KABELÁŽ'!F37</f>
        <v>0</v>
      </c>
      <c r="BT58" s="79" t="s">
        <v>80</v>
      </c>
      <c r="BV58" s="79" t="s">
        <v>74</v>
      </c>
      <c r="BW58" s="79" t="s">
        <v>91</v>
      </c>
      <c r="BX58" s="79" t="s">
        <v>5</v>
      </c>
      <c r="CL58" s="79" t="s">
        <v>19</v>
      </c>
      <c r="CM58" s="79" t="s">
        <v>82</v>
      </c>
    </row>
    <row r="59" spans="1:91" s="6" customFormat="1" ht="16.5" customHeight="1">
      <c r="A59" s="70" t="s">
        <v>76</v>
      </c>
      <c r="B59" s="71"/>
      <c r="C59" s="72"/>
      <c r="D59" s="271" t="s">
        <v>92</v>
      </c>
      <c r="E59" s="271"/>
      <c r="F59" s="271"/>
      <c r="G59" s="271"/>
      <c r="H59" s="271"/>
      <c r="I59" s="73"/>
      <c r="J59" s="271" t="s">
        <v>93</v>
      </c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2">
        <f>'05 - VRN'!J30</f>
        <v>0</v>
      </c>
      <c r="AH59" s="273"/>
      <c r="AI59" s="273"/>
      <c r="AJ59" s="273"/>
      <c r="AK59" s="273"/>
      <c r="AL59" s="273"/>
      <c r="AM59" s="273"/>
      <c r="AN59" s="272">
        <f t="shared" si="0"/>
        <v>0</v>
      </c>
      <c r="AO59" s="273"/>
      <c r="AP59" s="273"/>
      <c r="AQ59" s="74" t="s">
        <v>94</v>
      </c>
      <c r="AR59" s="71"/>
      <c r="AS59" s="80">
        <v>0</v>
      </c>
      <c r="AT59" s="81">
        <f t="shared" si="1"/>
        <v>0</v>
      </c>
      <c r="AU59" s="82">
        <f>'05 - VRN'!P87</f>
        <v>0</v>
      </c>
      <c r="AV59" s="81">
        <f>'05 - VRN'!J33</f>
        <v>0</v>
      </c>
      <c r="AW59" s="81">
        <f>'05 - VRN'!J34</f>
        <v>0</v>
      </c>
      <c r="AX59" s="81">
        <f>'05 - VRN'!J35</f>
        <v>0</v>
      </c>
      <c r="AY59" s="81">
        <f>'05 - VRN'!J36</f>
        <v>0</v>
      </c>
      <c r="AZ59" s="81">
        <f>'05 - VRN'!F33</f>
        <v>0</v>
      </c>
      <c r="BA59" s="81">
        <f>'05 - VRN'!F34</f>
        <v>0</v>
      </c>
      <c r="BB59" s="81">
        <f>'05 - VRN'!F35</f>
        <v>0</v>
      </c>
      <c r="BC59" s="81">
        <f>'05 - VRN'!F36</f>
        <v>0</v>
      </c>
      <c r="BD59" s="83">
        <f>'05 - VRN'!F37</f>
        <v>0</v>
      </c>
      <c r="BT59" s="79" t="s">
        <v>80</v>
      </c>
      <c r="BV59" s="79" t="s">
        <v>74</v>
      </c>
      <c r="BW59" s="79" t="s">
        <v>95</v>
      </c>
      <c r="BX59" s="79" t="s">
        <v>5</v>
      </c>
      <c r="CL59" s="79" t="s">
        <v>19</v>
      </c>
      <c r="CM59" s="79" t="s">
        <v>82</v>
      </c>
    </row>
    <row r="60" spans="1:91" s="1" customFormat="1" ht="30" customHeight="1">
      <c r="B60" s="31"/>
      <c r="AR60" s="31"/>
    </row>
    <row r="61" spans="1:91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31"/>
    </row>
  </sheetData>
  <sheetProtection algorithmName="SHA-512" hashValue="MngVkoQyxkgHlMZQOB8Qv2WOTR4dariRwQvU/5FZKHeJeZyg5skGOwjhFA2KP/tQL1jrpNTXYuQD4rY+oWJ2QQ==" saltValue="MjMkB4jyMlCP3UXJ1/gmI+hvGqQNJ07fkpI9ZorVFGJB0SeqlOmQXP6jSpV+XIYbW832FdSdNyUOPU8caNl2E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ILNOPROUD A POMOCNÉ...'!C2" display="/" xr:uid="{00000000-0004-0000-0000-000000000000}"/>
    <hyperlink ref="A56" location="'02 - EZS'!C2" display="/" xr:uid="{00000000-0004-0000-0000-000001000000}"/>
    <hyperlink ref="A57" location="'03 - KAMEROVÉ SYSTÉMY'!C2" display="/" xr:uid="{00000000-0004-0000-0000-000002000000}"/>
    <hyperlink ref="A58" location="'04 - STRUKTUROVANÁ KABELÁŽ'!C2" display="/" xr:uid="{00000000-0004-0000-0000-000003000000}"/>
    <hyperlink ref="A59" location="'05 -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Údržba a opravy elektronických zabezpečovacích a slaboproudých systémů OŘ UNL 2025 - 2029</v>
      </c>
      <c r="F7" s="296"/>
      <c r="G7" s="296"/>
      <c r="H7" s="296"/>
      <c r="L7" s="19"/>
    </row>
    <row r="8" spans="2:46" s="1" customFormat="1" ht="12" customHeight="1">
      <c r="B8" s="31"/>
      <c r="D8" s="26" t="s">
        <v>97</v>
      </c>
      <c r="L8" s="31"/>
    </row>
    <row r="9" spans="2:46" s="1" customFormat="1" ht="16.5" customHeight="1">
      <c r="B9" s="31"/>
      <c r="E9" s="258" t="s">
        <v>98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23. 4. 2025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22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38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7">
        <f>ROUND((SUM(BE82:BE277)),  2)</f>
        <v>0</v>
      </c>
      <c r="I33" s="88">
        <v>0.21</v>
      </c>
      <c r="J33" s="87">
        <f>ROUND(((SUM(BE82:BE277))*I33),  2)</f>
        <v>0</v>
      </c>
      <c r="L33" s="31"/>
    </row>
    <row r="34" spans="2:12" s="1" customFormat="1" ht="14.45" customHeight="1">
      <c r="B34" s="31"/>
      <c r="E34" s="26" t="s">
        <v>44</v>
      </c>
      <c r="F34" s="87">
        <f>ROUND((SUM(BF82:BF277)),  2)</f>
        <v>0</v>
      </c>
      <c r="I34" s="88">
        <v>0.15</v>
      </c>
      <c r="J34" s="87">
        <f>ROUND(((SUM(BF82:BF277))*I34),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7">
        <f>ROUND((SUM(BG82:BG277)),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7">
        <f>ROUND((SUM(BH82:BH277)),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7">
        <f>ROUND((SUM(BI82:BI277)),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48</v>
      </c>
      <c r="E39" s="53"/>
      <c r="F39" s="53"/>
      <c r="G39" s="91" t="s">
        <v>49</v>
      </c>
      <c r="H39" s="92" t="s">
        <v>50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Údržba a opravy elektronických zabezpečovacích a slaboproudých systémů OŘ UNL 2025 - 2029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97</v>
      </c>
      <c r="L49" s="31"/>
    </row>
    <row r="50" spans="2:47" s="1" customFormat="1" ht="16.5" customHeight="1">
      <c r="B50" s="31"/>
      <c r="E50" s="258" t="str">
        <f>E9</f>
        <v>01 - SILNOPROUD A POMOCNÉ PRÁCE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23. 4. 2025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ortganizace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35</v>
      </c>
      <c r="J55" s="29" t="str">
        <f>E24</f>
        <v>Správa železnic, státní ortganizace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100</v>
      </c>
      <c r="D57" s="89"/>
      <c r="E57" s="89"/>
      <c r="F57" s="89"/>
      <c r="G57" s="89"/>
      <c r="H57" s="89"/>
      <c r="I57" s="89"/>
      <c r="J57" s="96" t="s">
        <v>101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70</v>
      </c>
      <c r="J59" s="62">
        <f>J82</f>
        <v>0</v>
      </c>
      <c r="L59" s="31"/>
      <c r="AU59" s="16" t="s">
        <v>102</v>
      </c>
    </row>
    <row r="60" spans="2:47" s="8" customFormat="1" ht="24.95" customHeight="1">
      <c r="B60" s="98"/>
      <c r="D60" s="99" t="s">
        <v>103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104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customHeight="1">
      <c r="B62" s="102"/>
      <c r="D62" s="103" t="s">
        <v>105</v>
      </c>
      <c r="E62" s="104"/>
      <c r="F62" s="104"/>
      <c r="G62" s="104"/>
      <c r="H62" s="104"/>
      <c r="I62" s="104"/>
      <c r="J62" s="105">
        <f>J188</f>
        <v>0</v>
      </c>
      <c r="L62" s="102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106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95" t="str">
        <f>E7</f>
        <v>Údržba a opravy elektronických zabezpečovacích a slaboproudých systémů OŘ UNL 2025 - 2029</v>
      </c>
      <c r="F72" s="296"/>
      <c r="G72" s="296"/>
      <c r="H72" s="296"/>
      <c r="L72" s="31"/>
    </row>
    <row r="73" spans="2:12" s="1" customFormat="1" ht="12" customHeight="1">
      <c r="B73" s="31"/>
      <c r="C73" s="26" t="s">
        <v>97</v>
      </c>
      <c r="L73" s="31"/>
    </row>
    <row r="74" spans="2:12" s="1" customFormat="1" ht="16.5" customHeight="1">
      <c r="B74" s="31"/>
      <c r="E74" s="258" t="str">
        <f>E9</f>
        <v>01 - SILNOPROUD A POMOCNÉ PRÁCE</v>
      </c>
      <c r="F74" s="297"/>
      <c r="G74" s="297"/>
      <c r="H74" s="297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 xml:space="preserve"> </v>
      </c>
      <c r="I76" s="26" t="s">
        <v>23</v>
      </c>
      <c r="J76" s="48" t="str">
        <f>IF(J12="","",J12)</f>
        <v>23. 4. 2025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Správa železnic, státní ortganizace</v>
      </c>
      <c r="I78" s="26" t="s">
        <v>33</v>
      </c>
      <c r="J78" s="29" t="str">
        <f>E21</f>
        <v xml:space="preserve"> </v>
      </c>
      <c r="L78" s="31"/>
    </row>
    <row r="79" spans="2:12" s="1" customFormat="1" ht="25.7" customHeight="1">
      <c r="B79" s="31"/>
      <c r="C79" s="26" t="s">
        <v>31</v>
      </c>
      <c r="F79" s="24" t="str">
        <f>IF(E18="","",E18)</f>
        <v>Vyplň údaj</v>
      </c>
      <c r="I79" s="26" t="s">
        <v>35</v>
      </c>
      <c r="J79" s="29" t="str">
        <f>E24</f>
        <v>Správa železnic, státní ortganizace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06"/>
      <c r="C81" s="107" t="s">
        <v>107</v>
      </c>
      <c r="D81" s="108" t="s">
        <v>57</v>
      </c>
      <c r="E81" s="108" t="s">
        <v>53</v>
      </c>
      <c r="F81" s="108" t="s">
        <v>54</v>
      </c>
      <c r="G81" s="108" t="s">
        <v>108</v>
      </c>
      <c r="H81" s="108" t="s">
        <v>109</v>
      </c>
      <c r="I81" s="108" t="s">
        <v>110</v>
      </c>
      <c r="J81" s="108" t="s">
        <v>101</v>
      </c>
      <c r="K81" s="109" t="s">
        <v>111</v>
      </c>
      <c r="L81" s="106"/>
      <c r="M81" s="55" t="s">
        <v>19</v>
      </c>
      <c r="N81" s="56" t="s">
        <v>42</v>
      </c>
      <c r="O81" s="56" t="s">
        <v>112</v>
      </c>
      <c r="P81" s="56" t="s">
        <v>113</v>
      </c>
      <c r="Q81" s="56" t="s">
        <v>114</v>
      </c>
      <c r="R81" s="56" t="s">
        <v>115</v>
      </c>
      <c r="S81" s="56" t="s">
        <v>116</v>
      </c>
      <c r="T81" s="56" t="s">
        <v>117</v>
      </c>
      <c r="U81" s="57" t="s">
        <v>118</v>
      </c>
    </row>
    <row r="82" spans="2:65" s="1" customFormat="1" ht="22.9" customHeight="1">
      <c r="B82" s="31"/>
      <c r="C82" s="60" t="s">
        <v>119</v>
      </c>
      <c r="J82" s="110">
        <f>BK82</f>
        <v>0</v>
      </c>
      <c r="L82" s="31"/>
      <c r="M82" s="58"/>
      <c r="N82" s="49"/>
      <c r="O82" s="49"/>
      <c r="P82" s="111">
        <f>P83</f>
        <v>0</v>
      </c>
      <c r="Q82" s="49"/>
      <c r="R82" s="111">
        <f>R83</f>
        <v>4.0804696500000004</v>
      </c>
      <c r="S82" s="49"/>
      <c r="T82" s="111">
        <f>T83</f>
        <v>7.995000000000001</v>
      </c>
      <c r="U82" s="50"/>
      <c r="AT82" s="16" t="s">
        <v>71</v>
      </c>
      <c r="AU82" s="16" t="s">
        <v>102</v>
      </c>
      <c r="BK82" s="112">
        <f>BK83</f>
        <v>0</v>
      </c>
    </row>
    <row r="83" spans="2:65" s="11" customFormat="1" ht="25.9" customHeight="1">
      <c r="B83" s="113"/>
      <c r="D83" s="114" t="s">
        <v>71</v>
      </c>
      <c r="E83" s="115" t="s">
        <v>120</v>
      </c>
      <c r="F83" s="115" t="s">
        <v>121</v>
      </c>
      <c r="I83" s="116"/>
      <c r="J83" s="117">
        <f>BK83</f>
        <v>0</v>
      </c>
      <c r="L83" s="113"/>
      <c r="M83" s="118"/>
      <c r="P83" s="119">
        <f>P84+P188</f>
        <v>0</v>
      </c>
      <c r="R83" s="119">
        <f>R84+R188</f>
        <v>4.0804696500000004</v>
      </c>
      <c r="T83" s="119">
        <f>T84+T188</f>
        <v>7.995000000000001</v>
      </c>
      <c r="U83" s="120"/>
      <c r="AR83" s="114" t="s">
        <v>82</v>
      </c>
      <c r="AT83" s="121" t="s">
        <v>71</v>
      </c>
      <c r="AU83" s="121" t="s">
        <v>72</v>
      </c>
      <c r="AY83" s="114" t="s">
        <v>122</v>
      </c>
      <c r="BK83" s="122">
        <f>BK84+BK188</f>
        <v>0</v>
      </c>
    </row>
    <row r="84" spans="2:65" s="11" customFormat="1" ht="22.9" customHeight="1">
      <c r="B84" s="113"/>
      <c r="D84" s="114" t="s">
        <v>71</v>
      </c>
      <c r="E84" s="123" t="s">
        <v>123</v>
      </c>
      <c r="F84" s="123" t="s">
        <v>124</v>
      </c>
      <c r="I84" s="116"/>
      <c r="J84" s="124">
        <f>BK84</f>
        <v>0</v>
      </c>
      <c r="L84" s="113"/>
      <c r="M84" s="118"/>
      <c r="P84" s="119">
        <f>SUM(P85:P187)</f>
        <v>0</v>
      </c>
      <c r="R84" s="119">
        <f>SUM(R85:R187)</f>
        <v>0.27625000000000005</v>
      </c>
      <c r="T84" s="119">
        <f>SUM(T85:T187)</f>
        <v>0</v>
      </c>
      <c r="U84" s="120"/>
      <c r="AR84" s="114" t="s">
        <v>82</v>
      </c>
      <c r="AT84" s="121" t="s">
        <v>71</v>
      </c>
      <c r="AU84" s="121" t="s">
        <v>80</v>
      </c>
      <c r="AY84" s="114" t="s">
        <v>122</v>
      </c>
      <c r="BK84" s="122">
        <f>SUM(BK85:BK187)</f>
        <v>0</v>
      </c>
    </row>
    <row r="85" spans="2:65" s="1" customFormat="1" ht="16.5" customHeight="1">
      <c r="B85" s="31"/>
      <c r="C85" s="125" t="s">
        <v>125</v>
      </c>
      <c r="D85" s="125" t="s">
        <v>126</v>
      </c>
      <c r="E85" s="126" t="s">
        <v>127</v>
      </c>
      <c r="F85" s="127" t="s">
        <v>128</v>
      </c>
      <c r="G85" s="128" t="s">
        <v>129</v>
      </c>
      <c r="H85" s="129">
        <v>500</v>
      </c>
      <c r="I85" s="130"/>
      <c r="J85" s="131">
        <f>ROUND(I85*H85,2)</f>
        <v>0</v>
      </c>
      <c r="K85" s="127" t="s">
        <v>130</v>
      </c>
      <c r="L85" s="31"/>
      <c r="M85" s="132" t="s">
        <v>19</v>
      </c>
      <c r="N85" s="133" t="s">
        <v>43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131</v>
      </c>
      <c r="AT85" s="136" t="s">
        <v>126</v>
      </c>
      <c r="AU85" s="136" t="s">
        <v>82</v>
      </c>
      <c r="AY85" s="16" t="s">
        <v>122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80</v>
      </c>
      <c r="BK85" s="137">
        <f>ROUND(I85*H85,2)</f>
        <v>0</v>
      </c>
      <c r="BL85" s="16" t="s">
        <v>131</v>
      </c>
      <c r="BM85" s="136" t="s">
        <v>132</v>
      </c>
    </row>
    <row r="86" spans="2:65" s="1" customFormat="1" ht="11.25">
      <c r="B86" s="31"/>
      <c r="D86" s="138" t="s">
        <v>133</v>
      </c>
      <c r="F86" s="139" t="s">
        <v>134</v>
      </c>
      <c r="I86" s="140"/>
      <c r="L86" s="31"/>
      <c r="M86" s="141"/>
      <c r="U86" s="52"/>
      <c r="AT86" s="16" t="s">
        <v>133</v>
      </c>
      <c r="AU86" s="16" t="s">
        <v>82</v>
      </c>
    </row>
    <row r="87" spans="2:65" s="1" customFormat="1" ht="11.25">
      <c r="B87" s="31"/>
      <c r="D87" s="142" t="s">
        <v>135</v>
      </c>
      <c r="F87" s="143" t="s">
        <v>136</v>
      </c>
      <c r="I87" s="140"/>
      <c r="L87" s="31"/>
      <c r="M87" s="141"/>
      <c r="U87" s="52"/>
      <c r="AT87" s="16" t="s">
        <v>135</v>
      </c>
      <c r="AU87" s="16" t="s">
        <v>82</v>
      </c>
    </row>
    <row r="88" spans="2:65" s="1" customFormat="1" ht="16.5" customHeight="1">
      <c r="B88" s="31"/>
      <c r="C88" s="144" t="s">
        <v>137</v>
      </c>
      <c r="D88" s="144" t="s">
        <v>138</v>
      </c>
      <c r="E88" s="145" t="s">
        <v>139</v>
      </c>
      <c r="F88" s="146" t="s">
        <v>140</v>
      </c>
      <c r="G88" s="147" t="s">
        <v>129</v>
      </c>
      <c r="H88" s="148">
        <v>525</v>
      </c>
      <c r="I88" s="149"/>
      <c r="J88" s="150">
        <f>ROUND(I88*H88,2)</f>
        <v>0</v>
      </c>
      <c r="K88" s="146" t="s">
        <v>130</v>
      </c>
      <c r="L88" s="151"/>
      <c r="M88" s="152" t="s">
        <v>19</v>
      </c>
      <c r="N88" s="153" t="s">
        <v>43</v>
      </c>
      <c r="P88" s="134">
        <f>O88*H88</f>
        <v>0</v>
      </c>
      <c r="Q88" s="134">
        <v>6.9999999999999994E-5</v>
      </c>
      <c r="R88" s="134">
        <f>Q88*H88</f>
        <v>3.6749999999999998E-2</v>
      </c>
      <c r="S88" s="134">
        <v>0</v>
      </c>
      <c r="T88" s="134">
        <f>S88*H88</f>
        <v>0</v>
      </c>
      <c r="U88" s="135" t="s">
        <v>19</v>
      </c>
      <c r="AR88" s="136" t="s">
        <v>141</v>
      </c>
      <c r="AT88" s="136" t="s">
        <v>138</v>
      </c>
      <c r="AU88" s="136" t="s">
        <v>82</v>
      </c>
      <c r="AY88" s="16" t="s">
        <v>122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6" t="s">
        <v>80</v>
      </c>
      <c r="BK88" s="137">
        <f>ROUND(I88*H88,2)</f>
        <v>0</v>
      </c>
      <c r="BL88" s="16" t="s">
        <v>131</v>
      </c>
      <c r="BM88" s="136" t="s">
        <v>142</v>
      </c>
    </row>
    <row r="89" spans="2:65" s="1" customFormat="1" ht="11.25">
      <c r="B89" s="31"/>
      <c r="D89" s="138" t="s">
        <v>133</v>
      </c>
      <c r="F89" s="139" t="s">
        <v>140</v>
      </c>
      <c r="I89" s="140"/>
      <c r="L89" s="31"/>
      <c r="M89" s="141"/>
      <c r="U89" s="52"/>
      <c r="AT89" s="16" t="s">
        <v>133</v>
      </c>
      <c r="AU89" s="16" t="s">
        <v>82</v>
      </c>
    </row>
    <row r="90" spans="2:65" s="12" customFormat="1" ht="11.25">
      <c r="B90" s="154"/>
      <c r="D90" s="138" t="s">
        <v>143</v>
      </c>
      <c r="E90" s="155" t="s">
        <v>19</v>
      </c>
      <c r="F90" s="156" t="s">
        <v>144</v>
      </c>
      <c r="H90" s="157">
        <v>525</v>
      </c>
      <c r="I90" s="158"/>
      <c r="L90" s="154"/>
      <c r="M90" s="159"/>
      <c r="U90" s="160"/>
      <c r="AT90" s="155" t="s">
        <v>143</v>
      </c>
      <c r="AU90" s="155" t="s">
        <v>82</v>
      </c>
      <c r="AV90" s="12" t="s">
        <v>82</v>
      </c>
      <c r="AW90" s="12" t="s">
        <v>34</v>
      </c>
      <c r="AX90" s="12" t="s">
        <v>72</v>
      </c>
      <c r="AY90" s="155" t="s">
        <v>122</v>
      </c>
    </row>
    <row r="91" spans="2:65" s="13" customFormat="1" ht="11.25">
      <c r="B91" s="161"/>
      <c r="D91" s="138" t="s">
        <v>143</v>
      </c>
      <c r="E91" s="162" t="s">
        <v>19</v>
      </c>
      <c r="F91" s="163" t="s">
        <v>145</v>
      </c>
      <c r="H91" s="164">
        <v>525</v>
      </c>
      <c r="I91" s="165"/>
      <c r="L91" s="161"/>
      <c r="M91" s="166"/>
      <c r="U91" s="167"/>
      <c r="AT91" s="162" t="s">
        <v>143</v>
      </c>
      <c r="AU91" s="162" t="s">
        <v>82</v>
      </c>
      <c r="AV91" s="13" t="s">
        <v>146</v>
      </c>
      <c r="AW91" s="13" t="s">
        <v>34</v>
      </c>
      <c r="AX91" s="13" t="s">
        <v>80</v>
      </c>
      <c r="AY91" s="162" t="s">
        <v>122</v>
      </c>
    </row>
    <row r="92" spans="2:65" s="1" customFormat="1" ht="16.5" customHeight="1">
      <c r="B92" s="31"/>
      <c r="C92" s="125" t="s">
        <v>147</v>
      </c>
      <c r="D92" s="125" t="s">
        <v>126</v>
      </c>
      <c r="E92" s="126" t="s">
        <v>148</v>
      </c>
      <c r="F92" s="127" t="s">
        <v>149</v>
      </c>
      <c r="G92" s="128" t="s">
        <v>129</v>
      </c>
      <c r="H92" s="129">
        <v>60</v>
      </c>
      <c r="I92" s="130"/>
      <c r="J92" s="131">
        <f>ROUND(I92*H92,2)</f>
        <v>0</v>
      </c>
      <c r="K92" s="127" t="s">
        <v>130</v>
      </c>
      <c r="L92" s="31"/>
      <c r="M92" s="132" t="s">
        <v>19</v>
      </c>
      <c r="N92" s="133" t="s">
        <v>43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4">
        <f>S92*H92</f>
        <v>0</v>
      </c>
      <c r="U92" s="135" t="s">
        <v>19</v>
      </c>
      <c r="AR92" s="136" t="s">
        <v>131</v>
      </c>
      <c r="AT92" s="136" t="s">
        <v>126</v>
      </c>
      <c r="AU92" s="136" t="s">
        <v>82</v>
      </c>
      <c r="AY92" s="16" t="s">
        <v>122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80</v>
      </c>
      <c r="BK92" s="137">
        <f>ROUND(I92*H92,2)</f>
        <v>0</v>
      </c>
      <c r="BL92" s="16" t="s">
        <v>131</v>
      </c>
      <c r="BM92" s="136" t="s">
        <v>150</v>
      </c>
    </row>
    <row r="93" spans="2:65" s="1" customFormat="1" ht="19.5">
      <c r="B93" s="31"/>
      <c r="D93" s="138" t="s">
        <v>133</v>
      </c>
      <c r="F93" s="139" t="s">
        <v>151</v>
      </c>
      <c r="I93" s="140"/>
      <c r="L93" s="31"/>
      <c r="M93" s="141"/>
      <c r="U93" s="52"/>
      <c r="AT93" s="16" t="s">
        <v>133</v>
      </c>
      <c r="AU93" s="16" t="s">
        <v>82</v>
      </c>
    </row>
    <row r="94" spans="2:65" s="1" customFormat="1" ht="11.25">
      <c r="B94" s="31"/>
      <c r="D94" s="142" t="s">
        <v>135</v>
      </c>
      <c r="F94" s="143" t="s">
        <v>152</v>
      </c>
      <c r="I94" s="140"/>
      <c r="L94" s="31"/>
      <c r="M94" s="141"/>
      <c r="U94" s="52"/>
      <c r="AT94" s="16" t="s">
        <v>135</v>
      </c>
      <c r="AU94" s="16" t="s">
        <v>82</v>
      </c>
    </row>
    <row r="95" spans="2:65" s="1" customFormat="1" ht="16.5" customHeight="1">
      <c r="B95" s="31"/>
      <c r="C95" s="144" t="s">
        <v>153</v>
      </c>
      <c r="D95" s="144" t="s">
        <v>138</v>
      </c>
      <c r="E95" s="145" t="s">
        <v>154</v>
      </c>
      <c r="F95" s="146" t="s">
        <v>155</v>
      </c>
      <c r="G95" s="147" t="s">
        <v>129</v>
      </c>
      <c r="H95" s="148">
        <v>62</v>
      </c>
      <c r="I95" s="149"/>
      <c r="J95" s="150">
        <f>ROUND(I95*H95,2)</f>
        <v>0</v>
      </c>
      <c r="K95" s="146" t="s">
        <v>130</v>
      </c>
      <c r="L95" s="151"/>
      <c r="M95" s="152" t="s">
        <v>19</v>
      </c>
      <c r="N95" s="153" t="s">
        <v>43</v>
      </c>
      <c r="P95" s="134">
        <f>O95*H95</f>
        <v>0</v>
      </c>
      <c r="Q95" s="134">
        <v>6.9999999999999999E-4</v>
      </c>
      <c r="R95" s="134">
        <f>Q95*H95</f>
        <v>4.3400000000000001E-2</v>
      </c>
      <c r="S95" s="134">
        <v>0</v>
      </c>
      <c r="T95" s="134">
        <f>S95*H95</f>
        <v>0</v>
      </c>
      <c r="U95" s="135" t="s">
        <v>19</v>
      </c>
      <c r="AR95" s="136" t="s">
        <v>141</v>
      </c>
      <c r="AT95" s="136" t="s">
        <v>138</v>
      </c>
      <c r="AU95" s="136" t="s">
        <v>82</v>
      </c>
      <c r="AY95" s="16" t="s">
        <v>122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6" t="s">
        <v>80</v>
      </c>
      <c r="BK95" s="137">
        <f>ROUND(I95*H95,2)</f>
        <v>0</v>
      </c>
      <c r="BL95" s="16" t="s">
        <v>131</v>
      </c>
      <c r="BM95" s="136" t="s">
        <v>156</v>
      </c>
    </row>
    <row r="96" spans="2:65" s="1" customFormat="1" ht="11.25">
      <c r="B96" s="31"/>
      <c r="D96" s="138" t="s">
        <v>133</v>
      </c>
      <c r="F96" s="139" t="s">
        <v>155</v>
      </c>
      <c r="I96" s="140"/>
      <c r="L96" s="31"/>
      <c r="M96" s="141"/>
      <c r="U96" s="52"/>
      <c r="AT96" s="16" t="s">
        <v>133</v>
      </c>
      <c r="AU96" s="16" t="s">
        <v>82</v>
      </c>
    </row>
    <row r="97" spans="2:65" s="1" customFormat="1" ht="16.5" customHeight="1">
      <c r="B97" s="31"/>
      <c r="C97" s="125" t="s">
        <v>157</v>
      </c>
      <c r="D97" s="125" t="s">
        <v>126</v>
      </c>
      <c r="E97" s="126" t="s">
        <v>158</v>
      </c>
      <c r="F97" s="127" t="s">
        <v>159</v>
      </c>
      <c r="G97" s="128" t="s">
        <v>129</v>
      </c>
      <c r="H97" s="129">
        <v>50</v>
      </c>
      <c r="I97" s="130"/>
      <c r="J97" s="131">
        <f>ROUND(I97*H97,2)</f>
        <v>0</v>
      </c>
      <c r="K97" s="127" t="s">
        <v>130</v>
      </c>
      <c r="L97" s="31"/>
      <c r="M97" s="132" t="s">
        <v>19</v>
      </c>
      <c r="N97" s="133" t="s">
        <v>43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4">
        <f>S97*H97</f>
        <v>0</v>
      </c>
      <c r="U97" s="135" t="s">
        <v>19</v>
      </c>
      <c r="AR97" s="136" t="s">
        <v>131</v>
      </c>
      <c r="AT97" s="136" t="s">
        <v>126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80</v>
      </c>
      <c r="BK97" s="137">
        <f>ROUND(I97*H97,2)</f>
        <v>0</v>
      </c>
      <c r="BL97" s="16" t="s">
        <v>131</v>
      </c>
      <c r="BM97" s="136" t="s">
        <v>160</v>
      </c>
    </row>
    <row r="98" spans="2:65" s="1" customFormat="1" ht="19.5">
      <c r="B98" s="31"/>
      <c r="D98" s="138" t="s">
        <v>133</v>
      </c>
      <c r="F98" s="139" t="s">
        <v>161</v>
      </c>
      <c r="I98" s="140"/>
      <c r="L98" s="31"/>
      <c r="M98" s="141"/>
      <c r="U98" s="52"/>
      <c r="AT98" s="16" t="s">
        <v>133</v>
      </c>
      <c r="AU98" s="16" t="s">
        <v>82</v>
      </c>
    </row>
    <row r="99" spans="2:65" s="1" customFormat="1" ht="11.25">
      <c r="B99" s="31"/>
      <c r="D99" s="142" t="s">
        <v>135</v>
      </c>
      <c r="F99" s="143" t="s">
        <v>162</v>
      </c>
      <c r="I99" s="140"/>
      <c r="L99" s="31"/>
      <c r="M99" s="141"/>
      <c r="U99" s="52"/>
      <c r="AT99" s="16" t="s">
        <v>135</v>
      </c>
      <c r="AU99" s="16" t="s">
        <v>82</v>
      </c>
    </row>
    <row r="100" spans="2:65" s="1" customFormat="1" ht="16.5" customHeight="1">
      <c r="B100" s="31"/>
      <c r="C100" s="144" t="s">
        <v>163</v>
      </c>
      <c r="D100" s="144" t="s">
        <v>138</v>
      </c>
      <c r="E100" s="145" t="s">
        <v>164</v>
      </c>
      <c r="F100" s="146" t="s">
        <v>165</v>
      </c>
      <c r="G100" s="147" t="s">
        <v>129</v>
      </c>
      <c r="H100" s="148">
        <v>50</v>
      </c>
      <c r="I100" s="149"/>
      <c r="J100" s="150">
        <f>ROUND(I100*H100,2)</f>
        <v>0</v>
      </c>
      <c r="K100" s="146" t="s">
        <v>130</v>
      </c>
      <c r="L100" s="151"/>
      <c r="M100" s="152" t="s">
        <v>19</v>
      </c>
      <c r="N100" s="153" t="s">
        <v>43</v>
      </c>
      <c r="P100" s="134">
        <f>O100*H100</f>
        <v>0</v>
      </c>
      <c r="Q100" s="134">
        <v>1.4499999999999999E-3</v>
      </c>
      <c r="R100" s="134">
        <f>Q100*H100</f>
        <v>7.2499999999999995E-2</v>
      </c>
      <c r="S100" s="134">
        <v>0</v>
      </c>
      <c r="T100" s="134">
        <f>S100*H100</f>
        <v>0</v>
      </c>
      <c r="U100" s="135" t="s">
        <v>19</v>
      </c>
      <c r="AR100" s="136" t="s">
        <v>141</v>
      </c>
      <c r="AT100" s="136" t="s">
        <v>138</v>
      </c>
      <c r="AU100" s="136" t="s">
        <v>82</v>
      </c>
      <c r="AY100" s="16" t="s">
        <v>122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80</v>
      </c>
      <c r="BK100" s="137">
        <f>ROUND(I100*H100,2)</f>
        <v>0</v>
      </c>
      <c r="BL100" s="16" t="s">
        <v>131</v>
      </c>
      <c r="BM100" s="136" t="s">
        <v>166</v>
      </c>
    </row>
    <row r="101" spans="2:65" s="1" customFormat="1" ht="11.25">
      <c r="B101" s="31"/>
      <c r="D101" s="138" t="s">
        <v>133</v>
      </c>
      <c r="F101" s="139" t="s">
        <v>165</v>
      </c>
      <c r="I101" s="140"/>
      <c r="L101" s="31"/>
      <c r="M101" s="141"/>
      <c r="U101" s="52"/>
      <c r="AT101" s="16" t="s">
        <v>133</v>
      </c>
      <c r="AU101" s="16" t="s">
        <v>82</v>
      </c>
    </row>
    <row r="102" spans="2:65" s="1" customFormat="1" ht="16.5" customHeight="1">
      <c r="B102" s="31"/>
      <c r="C102" s="125" t="s">
        <v>167</v>
      </c>
      <c r="D102" s="125" t="s">
        <v>126</v>
      </c>
      <c r="E102" s="126" t="s">
        <v>168</v>
      </c>
      <c r="F102" s="127" t="s">
        <v>169</v>
      </c>
      <c r="G102" s="128" t="s">
        <v>170</v>
      </c>
      <c r="H102" s="129">
        <v>10</v>
      </c>
      <c r="I102" s="130"/>
      <c r="J102" s="131">
        <f>ROUND(I102*H102,2)</f>
        <v>0</v>
      </c>
      <c r="K102" s="127" t="s">
        <v>130</v>
      </c>
      <c r="L102" s="31"/>
      <c r="M102" s="132" t="s">
        <v>19</v>
      </c>
      <c r="N102" s="133" t="s">
        <v>43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4">
        <f>S102*H102</f>
        <v>0</v>
      </c>
      <c r="U102" s="135" t="s">
        <v>19</v>
      </c>
      <c r="AR102" s="136" t="s">
        <v>131</v>
      </c>
      <c r="AT102" s="136" t="s">
        <v>126</v>
      </c>
      <c r="AU102" s="136" t="s">
        <v>82</v>
      </c>
      <c r="AY102" s="16" t="s">
        <v>122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6" t="s">
        <v>80</v>
      </c>
      <c r="BK102" s="137">
        <f>ROUND(I102*H102,2)</f>
        <v>0</v>
      </c>
      <c r="BL102" s="16" t="s">
        <v>131</v>
      </c>
      <c r="BM102" s="136" t="s">
        <v>171</v>
      </c>
    </row>
    <row r="103" spans="2:65" s="1" customFormat="1" ht="19.5">
      <c r="B103" s="31"/>
      <c r="D103" s="138" t="s">
        <v>133</v>
      </c>
      <c r="F103" s="139" t="s">
        <v>172</v>
      </c>
      <c r="I103" s="140"/>
      <c r="L103" s="31"/>
      <c r="M103" s="141"/>
      <c r="U103" s="52"/>
      <c r="AT103" s="16" t="s">
        <v>133</v>
      </c>
      <c r="AU103" s="16" t="s">
        <v>82</v>
      </c>
    </row>
    <row r="104" spans="2:65" s="1" customFormat="1" ht="11.25">
      <c r="B104" s="31"/>
      <c r="D104" s="142" t="s">
        <v>135</v>
      </c>
      <c r="F104" s="143" t="s">
        <v>173</v>
      </c>
      <c r="I104" s="140"/>
      <c r="L104" s="31"/>
      <c r="M104" s="141"/>
      <c r="U104" s="52"/>
      <c r="AT104" s="16" t="s">
        <v>135</v>
      </c>
      <c r="AU104" s="16" t="s">
        <v>82</v>
      </c>
    </row>
    <row r="105" spans="2:65" s="1" customFormat="1" ht="16.5" customHeight="1">
      <c r="B105" s="31"/>
      <c r="C105" s="144" t="s">
        <v>174</v>
      </c>
      <c r="D105" s="144" t="s">
        <v>138</v>
      </c>
      <c r="E105" s="145" t="s">
        <v>175</v>
      </c>
      <c r="F105" s="146" t="s">
        <v>176</v>
      </c>
      <c r="G105" s="147" t="s">
        <v>170</v>
      </c>
      <c r="H105" s="148">
        <v>10</v>
      </c>
      <c r="I105" s="149"/>
      <c r="J105" s="150">
        <f>ROUND(I105*H105,2)</f>
        <v>0</v>
      </c>
      <c r="K105" s="146" t="s">
        <v>130</v>
      </c>
      <c r="L105" s="151"/>
      <c r="M105" s="152" t="s">
        <v>19</v>
      </c>
      <c r="N105" s="153" t="s">
        <v>43</v>
      </c>
      <c r="P105" s="134">
        <f>O105*H105</f>
        <v>0</v>
      </c>
      <c r="Q105" s="134">
        <v>9.0000000000000006E-5</v>
      </c>
      <c r="R105" s="134">
        <f>Q105*H105</f>
        <v>9.0000000000000008E-4</v>
      </c>
      <c r="S105" s="134">
        <v>0</v>
      </c>
      <c r="T105" s="134">
        <f>S105*H105</f>
        <v>0</v>
      </c>
      <c r="U105" s="135" t="s">
        <v>19</v>
      </c>
      <c r="AR105" s="136" t="s">
        <v>141</v>
      </c>
      <c r="AT105" s="136" t="s">
        <v>138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80</v>
      </c>
      <c r="BK105" s="137">
        <f>ROUND(I105*H105,2)</f>
        <v>0</v>
      </c>
      <c r="BL105" s="16" t="s">
        <v>131</v>
      </c>
      <c r="BM105" s="136" t="s">
        <v>177</v>
      </c>
    </row>
    <row r="106" spans="2:65" s="1" customFormat="1" ht="11.25">
      <c r="B106" s="31"/>
      <c r="D106" s="138" t="s">
        <v>133</v>
      </c>
      <c r="F106" s="139" t="s">
        <v>176</v>
      </c>
      <c r="I106" s="140"/>
      <c r="L106" s="31"/>
      <c r="M106" s="141"/>
      <c r="U106" s="52"/>
      <c r="AT106" s="16" t="s">
        <v>133</v>
      </c>
      <c r="AU106" s="16" t="s">
        <v>82</v>
      </c>
    </row>
    <row r="107" spans="2:65" s="1" customFormat="1" ht="16.5" customHeight="1">
      <c r="B107" s="31"/>
      <c r="C107" s="125" t="s">
        <v>178</v>
      </c>
      <c r="D107" s="125" t="s">
        <v>126</v>
      </c>
      <c r="E107" s="126" t="s">
        <v>179</v>
      </c>
      <c r="F107" s="127" t="s">
        <v>180</v>
      </c>
      <c r="G107" s="128" t="s">
        <v>170</v>
      </c>
      <c r="H107" s="129">
        <v>10</v>
      </c>
      <c r="I107" s="130"/>
      <c r="J107" s="131">
        <f>ROUND(I107*H107,2)</f>
        <v>0</v>
      </c>
      <c r="K107" s="127" t="s">
        <v>130</v>
      </c>
      <c r="L107" s="31"/>
      <c r="M107" s="132" t="s">
        <v>19</v>
      </c>
      <c r="N107" s="133" t="s">
        <v>43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4">
        <f>S107*H107</f>
        <v>0</v>
      </c>
      <c r="U107" s="135" t="s">
        <v>19</v>
      </c>
      <c r="AR107" s="136" t="s">
        <v>131</v>
      </c>
      <c r="AT107" s="136" t="s">
        <v>126</v>
      </c>
      <c r="AU107" s="136" t="s">
        <v>82</v>
      </c>
      <c r="AY107" s="16" t="s">
        <v>122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80</v>
      </c>
      <c r="BK107" s="137">
        <f>ROUND(I107*H107,2)</f>
        <v>0</v>
      </c>
      <c r="BL107" s="16" t="s">
        <v>131</v>
      </c>
      <c r="BM107" s="136" t="s">
        <v>181</v>
      </c>
    </row>
    <row r="108" spans="2:65" s="1" customFormat="1" ht="19.5">
      <c r="B108" s="31"/>
      <c r="D108" s="138" t="s">
        <v>133</v>
      </c>
      <c r="F108" s="139" t="s">
        <v>182</v>
      </c>
      <c r="I108" s="140"/>
      <c r="L108" s="31"/>
      <c r="M108" s="141"/>
      <c r="U108" s="52"/>
      <c r="AT108" s="16" t="s">
        <v>133</v>
      </c>
      <c r="AU108" s="16" t="s">
        <v>82</v>
      </c>
    </row>
    <row r="109" spans="2:65" s="1" customFormat="1" ht="11.25">
      <c r="B109" s="31"/>
      <c r="D109" s="142" t="s">
        <v>135</v>
      </c>
      <c r="F109" s="143" t="s">
        <v>183</v>
      </c>
      <c r="I109" s="140"/>
      <c r="L109" s="31"/>
      <c r="M109" s="141"/>
      <c r="U109" s="52"/>
      <c r="AT109" s="16" t="s">
        <v>135</v>
      </c>
      <c r="AU109" s="16" t="s">
        <v>82</v>
      </c>
    </row>
    <row r="110" spans="2:65" s="1" customFormat="1" ht="16.5" customHeight="1">
      <c r="B110" s="31"/>
      <c r="C110" s="144" t="s">
        <v>184</v>
      </c>
      <c r="D110" s="144" t="s">
        <v>138</v>
      </c>
      <c r="E110" s="145" t="s">
        <v>185</v>
      </c>
      <c r="F110" s="146" t="s">
        <v>186</v>
      </c>
      <c r="G110" s="147" t="s">
        <v>170</v>
      </c>
      <c r="H110" s="148">
        <v>10</v>
      </c>
      <c r="I110" s="149"/>
      <c r="J110" s="150">
        <f>ROUND(I110*H110,2)</f>
        <v>0</v>
      </c>
      <c r="K110" s="146" t="s">
        <v>130</v>
      </c>
      <c r="L110" s="151"/>
      <c r="M110" s="152" t="s">
        <v>19</v>
      </c>
      <c r="N110" s="153" t="s">
        <v>43</v>
      </c>
      <c r="P110" s="134">
        <f>O110*H110</f>
        <v>0</v>
      </c>
      <c r="Q110" s="134">
        <v>3.4000000000000002E-4</v>
      </c>
      <c r="R110" s="134">
        <f>Q110*H110</f>
        <v>3.4000000000000002E-3</v>
      </c>
      <c r="S110" s="134">
        <v>0</v>
      </c>
      <c r="T110" s="134">
        <f>S110*H110</f>
        <v>0</v>
      </c>
      <c r="U110" s="135" t="s">
        <v>19</v>
      </c>
      <c r="AR110" s="136" t="s">
        <v>141</v>
      </c>
      <c r="AT110" s="136" t="s">
        <v>138</v>
      </c>
      <c r="AU110" s="136" t="s">
        <v>82</v>
      </c>
      <c r="AY110" s="16" t="s">
        <v>122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6" t="s">
        <v>80</v>
      </c>
      <c r="BK110" s="137">
        <f>ROUND(I110*H110,2)</f>
        <v>0</v>
      </c>
      <c r="BL110" s="16" t="s">
        <v>131</v>
      </c>
      <c r="BM110" s="136" t="s">
        <v>187</v>
      </c>
    </row>
    <row r="111" spans="2:65" s="1" customFormat="1" ht="11.25">
      <c r="B111" s="31"/>
      <c r="D111" s="138" t="s">
        <v>133</v>
      </c>
      <c r="F111" s="139" t="s">
        <v>186</v>
      </c>
      <c r="I111" s="140"/>
      <c r="L111" s="31"/>
      <c r="M111" s="141"/>
      <c r="U111" s="52"/>
      <c r="AT111" s="16" t="s">
        <v>133</v>
      </c>
      <c r="AU111" s="16" t="s">
        <v>82</v>
      </c>
    </row>
    <row r="112" spans="2:65" s="1" customFormat="1" ht="16.5" customHeight="1">
      <c r="B112" s="31"/>
      <c r="C112" s="125" t="s">
        <v>188</v>
      </c>
      <c r="D112" s="125" t="s">
        <v>126</v>
      </c>
      <c r="E112" s="126" t="s">
        <v>189</v>
      </c>
      <c r="F112" s="127" t="s">
        <v>190</v>
      </c>
      <c r="G112" s="128" t="s">
        <v>170</v>
      </c>
      <c r="H112" s="129">
        <v>10</v>
      </c>
      <c r="I112" s="130"/>
      <c r="J112" s="131">
        <f>ROUND(I112*H112,2)</f>
        <v>0</v>
      </c>
      <c r="K112" s="127" t="s">
        <v>130</v>
      </c>
      <c r="L112" s="31"/>
      <c r="M112" s="132" t="s">
        <v>19</v>
      </c>
      <c r="N112" s="133" t="s">
        <v>43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4">
        <f>S112*H112</f>
        <v>0</v>
      </c>
      <c r="U112" s="135" t="s">
        <v>19</v>
      </c>
      <c r="AR112" s="136" t="s">
        <v>131</v>
      </c>
      <c r="AT112" s="136" t="s">
        <v>126</v>
      </c>
      <c r="AU112" s="136" t="s">
        <v>82</v>
      </c>
      <c r="AY112" s="16" t="s">
        <v>122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6" t="s">
        <v>80</v>
      </c>
      <c r="BK112" s="137">
        <f>ROUND(I112*H112,2)</f>
        <v>0</v>
      </c>
      <c r="BL112" s="16" t="s">
        <v>131</v>
      </c>
      <c r="BM112" s="136" t="s">
        <v>191</v>
      </c>
    </row>
    <row r="113" spans="2:65" s="1" customFormat="1" ht="19.5">
      <c r="B113" s="31"/>
      <c r="D113" s="138" t="s">
        <v>133</v>
      </c>
      <c r="F113" s="139" t="s">
        <v>192</v>
      </c>
      <c r="I113" s="140"/>
      <c r="L113" s="31"/>
      <c r="M113" s="141"/>
      <c r="U113" s="52"/>
      <c r="AT113" s="16" t="s">
        <v>133</v>
      </c>
      <c r="AU113" s="16" t="s">
        <v>82</v>
      </c>
    </row>
    <row r="114" spans="2:65" s="1" customFormat="1" ht="11.25">
      <c r="B114" s="31"/>
      <c r="D114" s="142" t="s">
        <v>135</v>
      </c>
      <c r="F114" s="143" t="s">
        <v>193</v>
      </c>
      <c r="I114" s="140"/>
      <c r="L114" s="31"/>
      <c r="M114" s="141"/>
      <c r="U114" s="52"/>
      <c r="AT114" s="16" t="s">
        <v>135</v>
      </c>
      <c r="AU114" s="16" t="s">
        <v>82</v>
      </c>
    </row>
    <row r="115" spans="2:65" s="1" customFormat="1" ht="16.5" customHeight="1">
      <c r="B115" s="31"/>
      <c r="C115" s="144" t="s">
        <v>194</v>
      </c>
      <c r="D115" s="144" t="s">
        <v>138</v>
      </c>
      <c r="E115" s="145" t="s">
        <v>195</v>
      </c>
      <c r="F115" s="146" t="s">
        <v>196</v>
      </c>
      <c r="G115" s="147" t="s">
        <v>170</v>
      </c>
      <c r="H115" s="148">
        <v>10</v>
      </c>
      <c r="I115" s="149"/>
      <c r="J115" s="150">
        <f>ROUND(I115*H115,2)</f>
        <v>0</v>
      </c>
      <c r="K115" s="146" t="s">
        <v>130</v>
      </c>
      <c r="L115" s="151"/>
      <c r="M115" s="152" t="s">
        <v>19</v>
      </c>
      <c r="N115" s="153" t="s">
        <v>43</v>
      </c>
      <c r="P115" s="134">
        <f>O115*H115</f>
        <v>0</v>
      </c>
      <c r="Q115" s="134">
        <v>5.0000000000000002E-5</v>
      </c>
      <c r="R115" s="134">
        <f>Q115*H115</f>
        <v>5.0000000000000001E-4</v>
      </c>
      <c r="S115" s="134">
        <v>0</v>
      </c>
      <c r="T115" s="134">
        <f>S115*H115</f>
        <v>0</v>
      </c>
      <c r="U115" s="135" t="s">
        <v>19</v>
      </c>
      <c r="AR115" s="136" t="s">
        <v>141</v>
      </c>
      <c r="AT115" s="136" t="s">
        <v>138</v>
      </c>
      <c r="AU115" s="136" t="s">
        <v>82</v>
      </c>
      <c r="AY115" s="16" t="s">
        <v>122</v>
      </c>
      <c r="BE115" s="137">
        <f>IF(N115="základní",J115,0)</f>
        <v>0</v>
      </c>
      <c r="BF115" s="137">
        <f>IF(N115="snížená",J115,0)</f>
        <v>0</v>
      </c>
      <c r="BG115" s="137">
        <f>IF(N115="zákl. přenesená",J115,0)</f>
        <v>0</v>
      </c>
      <c r="BH115" s="137">
        <f>IF(N115="sníž. přenesená",J115,0)</f>
        <v>0</v>
      </c>
      <c r="BI115" s="137">
        <f>IF(N115="nulová",J115,0)</f>
        <v>0</v>
      </c>
      <c r="BJ115" s="16" t="s">
        <v>80</v>
      </c>
      <c r="BK115" s="137">
        <f>ROUND(I115*H115,2)</f>
        <v>0</v>
      </c>
      <c r="BL115" s="16" t="s">
        <v>131</v>
      </c>
      <c r="BM115" s="136" t="s">
        <v>197</v>
      </c>
    </row>
    <row r="116" spans="2:65" s="1" customFormat="1" ht="11.25">
      <c r="B116" s="31"/>
      <c r="D116" s="138" t="s">
        <v>133</v>
      </c>
      <c r="F116" s="139" t="s">
        <v>196</v>
      </c>
      <c r="I116" s="140"/>
      <c r="L116" s="31"/>
      <c r="M116" s="141"/>
      <c r="U116" s="52"/>
      <c r="AT116" s="16" t="s">
        <v>133</v>
      </c>
      <c r="AU116" s="16" t="s">
        <v>82</v>
      </c>
    </row>
    <row r="117" spans="2:65" s="1" customFormat="1" ht="16.5" customHeight="1">
      <c r="B117" s="31"/>
      <c r="C117" s="125" t="s">
        <v>198</v>
      </c>
      <c r="D117" s="125" t="s">
        <v>126</v>
      </c>
      <c r="E117" s="126" t="s">
        <v>199</v>
      </c>
      <c r="F117" s="127" t="s">
        <v>200</v>
      </c>
      <c r="G117" s="128" t="s">
        <v>170</v>
      </c>
      <c r="H117" s="129">
        <v>200</v>
      </c>
      <c r="I117" s="130"/>
      <c r="J117" s="131">
        <f>ROUND(I117*H117,2)</f>
        <v>0</v>
      </c>
      <c r="K117" s="127" t="s">
        <v>130</v>
      </c>
      <c r="L117" s="31"/>
      <c r="M117" s="132" t="s">
        <v>19</v>
      </c>
      <c r="N117" s="133" t="s">
        <v>43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4">
        <f>S117*H117</f>
        <v>0</v>
      </c>
      <c r="U117" s="135" t="s">
        <v>19</v>
      </c>
      <c r="AR117" s="136" t="s">
        <v>131</v>
      </c>
      <c r="AT117" s="136" t="s">
        <v>126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80</v>
      </c>
      <c r="BK117" s="137">
        <f>ROUND(I117*H117,2)</f>
        <v>0</v>
      </c>
      <c r="BL117" s="16" t="s">
        <v>131</v>
      </c>
      <c r="BM117" s="136" t="s">
        <v>201</v>
      </c>
    </row>
    <row r="118" spans="2:65" s="1" customFormat="1" ht="19.5">
      <c r="B118" s="31"/>
      <c r="D118" s="138" t="s">
        <v>133</v>
      </c>
      <c r="F118" s="139" t="s">
        <v>202</v>
      </c>
      <c r="I118" s="140"/>
      <c r="L118" s="31"/>
      <c r="M118" s="141"/>
      <c r="U118" s="52"/>
      <c r="AT118" s="16" t="s">
        <v>133</v>
      </c>
      <c r="AU118" s="16" t="s">
        <v>82</v>
      </c>
    </row>
    <row r="119" spans="2:65" s="1" customFormat="1" ht="11.25">
      <c r="B119" s="31"/>
      <c r="D119" s="142" t="s">
        <v>135</v>
      </c>
      <c r="F119" s="143" t="s">
        <v>203</v>
      </c>
      <c r="I119" s="140"/>
      <c r="L119" s="31"/>
      <c r="M119" s="141"/>
      <c r="U119" s="52"/>
      <c r="AT119" s="16" t="s">
        <v>135</v>
      </c>
      <c r="AU119" s="16" t="s">
        <v>82</v>
      </c>
    </row>
    <row r="120" spans="2:65" s="1" customFormat="1" ht="16.5" customHeight="1">
      <c r="B120" s="31"/>
      <c r="C120" s="144" t="s">
        <v>204</v>
      </c>
      <c r="D120" s="144" t="s">
        <v>138</v>
      </c>
      <c r="E120" s="145" t="s">
        <v>205</v>
      </c>
      <c r="F120" s="146" t="s">
        <v>206</v>
      </c>
      <c r="G120" s="147" t="s">
        <v>170</v>
      </c>
      <c r="H120" s="148">
        <v>200</v>
      </c>
      <c r="I120" s="149"/>
      <c r="J120" s="150">
        <f>ROUND(I120*H120,2)</f>
        <v>0</v>
      </c>
      <c r="K120" s="146" t="s">
        <v>130</v>
      </c>
      <c r="L120" s="151"/>
      <c r="M120" s="152" t="s">
        <v>19</v>
      </c>
      <c r="N120" s="153" t="s">
        <v>43</v>
      </c>
      <c r="P120" s="134">
        <f>O120*H120</f>
        <v>0</v>
      </c>
      <c r="Q120" s="134">
        <v>4.0000000000000003E-5</v>
      </c>
      <c r="R120" s="134">
        <f>Q120*H120</f>
        <v>8.0000000000000002E-3</v>
      </c>
      <c r="S120" s="134">
        <v>0</v>
      </c>
      <c r="T120" s="134">
        <f>S120*H120</f>
        <v>0</v>
      </c>
      <c r="U120" s="135" t="s">
        <v>19</v>
      </c>
      <c r="AR120" s="136" t="s">
        <v>141</v>
      </c>
      <c r="AT120" s="136" t="s">
        <v>138</v>
      </c>
      <c r="AU120" s="136" t="s">
        <v>82</v>
      </c>
      <c r="AY120" s="16" t="s">
        <v>122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6" t="s">
        <v>80</v>
      </c>
      <c r="BK120" s="137">
        <f>ROUND(I120*H120,2)</f>
        <v>0</v>
      </c>
      <c r="BL120" s="16" t="s">
        <v>131</v>
      </c>
      <c r="BM120" s="136" t="s">
        <v>207</v>
      </c>
    </row>
    <row r="121" spans="2:65" s="1" customFormat="1" ht="11.25">
      <c r="B121" s="31"/>
      <c r="D121" s="138" t="s">
        <v>133</v>
      </c>
      <c r="F121" s="139" t="s">
        <v>206</v>
      </c>
      <c r="I121" s="140"/>
      <c r="L121" s="31"/>
      <c r="M121" s="141"/>
      <c r="U121" s="52"/>
      <c r="AT121" s="16" t="s">
        <v>133</v>
      </c>
      <c r="AU121" s="16" t="s">
        <v>82</v>
      </c>
    </row>
    <row r="122" spans="2:65" s="1" customFormat="1" ht="16.5" customHeight="1">
      <c r="B122" s="31"/>
      <c r="C122" s="125" t="s">
        <v>208</v>
      </c>
      <c r="D122" s="125" t="s">
        <v>126</v>
      </c>
      <c r="E122" s="126" t="s">
        <v>209</v>
      </c>
      <c r="F122" s="127" t="s">
        <v>210</v>
      </c>
      <c r="G122" s="128" t="s">
        <v>170</v>
      </c>
      <c r="H122" s="129">
        <v>20</v>
      </c>
      <c r="I122" s="130"/>
      <c r="J122" s="131">
        <f>ROUND(I122*H122,2)</f>
        <v>0</v>
      </c>
      <c r="K122" s="127" t="s">
        <v>130</v>
      </c>
      <c r="L122" s="31"/>
      <c r="M122" s="132" t="s">
        <v>19</v>
      </c>
      <c r="N122" s="133" t="s">
        <v>43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4">
        <f>S122*H122</f>
        <v>0</v>
      </c>
      <c r="U122" s="135" t="s">
        <v>19</v>
      </c>
      <c r="AR122" s="136" t="s">
        <v>131</v>
      </c>
      <c r="AT122" s="136" t="s">
        <v>126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80</v>
      </c>
      <c r="BK122" s="137">
        <f>ROUND(I122*H122,2)</f>
        <v>0</v>
      </c>
      <c r="BL122" s="16" t="s">
        <v>131</v>
      </c>
      <c r="BM122" s="136" t="s">
        <v>211</v>
      </c>
    </row>
    <row r="123" spans="2:65" s="1" customFormat="1" ht="19.5">
      <c r="B123" s="31"/>
      <c r="D123" s="138" t="s">
        <v>133</v>
      </c>
      <c r="F123" s="139" t="s">
        <v>212</v>
      </c>
      <c r="I123" s="140"/>
      <c r="L123" s="31"/>
      <c r="M123" s="141"/>
      <c r="U123" s="52"/>
      <c r="AT123" s="16" t="s">
        <v>133</v>
      </c>
      <c r="AU123" s="16" t="s">
        <v>82</v>
      </c>
    </row>
    <row r="124" spans="2:65" s="1" customFormat="1" ht="11.25">
      <c r="B124" s="31"/>
      <c r="D124" s="142" t="s">
        <v>135</v>
      </c>
      <c r="F124" s="143" t="s">
        <v>213</v>
      </c>
      <c r="I124" s="140"/>
      <c r="L124" s="31"/>
      <c r="M124" s="141"/>
      <c r="U124" s="52"/>
      <c r="AT124" s="16" t="s">
        <v>135</v>
      </c>
      <c r="AU124" s="16" t="s">
        <v>82</v>
      </c>
    </row>
    <row r="125" spans="2:65" s="1" customFormat="1" ht="16.5" customHeight="1">
      <c r="B125" s="31"/>
      <c r="C125" s="144" t="s">
        <v>214</v>
      </c>
      <c r="D125" s="144" t="s">
        <v>138</v>
      </c>
      <c r="E125" s="145" t="s">
        <v>175</v>
      </c>
      <c r="F125" s="146" t="s">
        <v>176</v>
      </c>
      <c r="G125" s="147" t="s">
        <v>170</v>
      </c>
      <c r="H125" s="148">
        <v>20</v>
      </c>
      <c r="I125" s="149"/>
      <c r="J125" s="150">
        <f>ROUND(I125*H125,2)</f>
        <v>0</v>
      </c>
      <c r="K125" s="146" t="s">
        <v>130</v>
      </c>
      <c r="L125" s="151"/>
      <c r="M125" s="152" t="s">
        <v>19</v>
      </c>
      <c r="N125" s="153" t="s">
        <v>43</v>
      </c>
      <c r="P125" s="134">
        <f>O125*H125</f>
        <v>0</v>
      </c>
      <c r="Q125" s="134">
        <v>9.0000000000000006E-5</v>
      </c>
      <c r="R125" s="134">
        <f>Q125*H125</f>
        <v>1.8000000000000002E-3</v>
      </c>
      <c r="S125" s="134">
        <v>0</v>
      </c>
      <c r="T125" s="134">
        <f>S125*H125</f>
        <v>0</v>
      </c>
      <c r="U125" s="135" t="s">
        <v>19</v>
      </c>
      <c r="AR125" s="136" t="s">
        <v>141</v>
      </c>
      <c r="AT125" s="136" t="s">
        <v>138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80</v>
      </c>
      <c r="BK125" s="137">
        <f>ROUND(I125*H125,2)</f>
        <v>0</v>
      </c>
      <c r="BL125" s="16" t="s">
        <v>131</v>
      </c>
      <c r="BM125" s="136" t="s">
        <v>215</v>
      </c>
    </row>
    <row r="126" spans="2:65" s="1" customFormat="1" ht="11.25">
      <c r="B126" s="31"/>
      <c r="D126" s="138" t="s">
        <v>133</v>
      </c>
      <c r="F126" s="139" t="s">
        <v>176</v>
      </c>
      <c r="I126" s="140"/>
      <c r="L126" s="31"/>
      <c r="M126" s="141"/>
      <c r="U126" s="52"/>
      <c r="AT126" s="16" t="s">
        <v>133</v>
      </c>
      <c r="AU126" s="16" t="s">
        <v>82</v>
      </c>
    </row>
    <row r="127" spans="2:65" s="1" customFormat="1" ht="16.5" customHeight="1">
      <c r="B127" s="31"/>
      <c r="C127" s="125" t="s">
        <v>216</v>
      </c>
      <c r="D127" s="125" t="s">
        <v>126</v>
      </c>
      <c r="E127" s="126" t="s">
        <v>217</v>
      </c>
      <c r="F127" s="127" t="s">
        <v>218</v>
      </c>
      <c r="G127" s="128" t="s">
        <v>129</v>
      </c>
      <c r="H127" s="129">
        <v>86.956999999999994</v>
      </c>
      <c r="I127" s="130"/>
      <c r="J127" s="131">
        <f>ROUND(I127*H127,2)</f>
        <v>0</v>
      </c>
      <c r="K127" s="127" t="s">
        <v>130</v>
      </c>
      <c r="L127" s="31"/>
      <c r="M127" s="132" t="s">
        <v>19</v>
      </c>
      <c r="N127" s="133" t="s">
        <v>43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4">
        <f>S127*H127</f>
        <v>0</v>
      </c>
      <c r="U127" s="135" t="s">
        <v>19</v>
      </c>
      <c r="AR127" s="136" t="s">
        <v>131</v>
      </c>
      <c r="AT127" s="136" t="s">
        <v>126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80</v>
      </c>
      <c r="BK127" s="137">
        <f>ROUND(I127*H127,2)</f>
        <v>0</v>
      </c>
      <c r="BL127" s="16" t="s">
        <v>131</v>
      </c>
      <c r="BM127" s="136" t="s">
        <v>219</v>
      </c>
    </row>
    <row r="128" spans="2:65" s="1" customFormat="1" ht="11.25">
      <c r="B128" s="31"/>
      <c r="D128" s="138" t="s">
        <v>133</v>
      </c>
      <c r="F128" s="139" t="s">
        <v>220</v>
      </c>
      <c r="I128" s="140"/>
      <c r="L128" s="31"/>
      <c r="M128" s="141"/>
      <c r="U128" s="52"/>
      <c r="AT128" s="16" t="s">
        <v>133</v>
      </c>
      <c r="AU128" s="16" t="s">
        <v>82</v>
      </c>
    </row>
    <row r="129" spans="2:65" s="1" customFormat="1" ht="11.25">
      <c r="B129" s="31"/>
      <c r="D129" s="142" t="s">
        <v>135</v>
      </c>
      <c r="F129" s="143" t="s">
        <v>221</v>
      </c>
      <c r="I129" s="140"/>
      <c r="L129" s="31"/>
      <c r="M129" s="141"/>
      <c r="U129" s="52"/>
      <c r="AT129" s="16" t="s">
        <v>135</v>
      </c>
      <c r="AU129" s="16" t="s">
        <v>82</v>
      </c>
    </row>
    <row r="130" spans="2:65" s="1" customFormat="1" ht="16.5" customHeight="1">
      <c r="B130" s="31"/>
      <c r="C130" s="144" t="s">
        <v>222</v>
      </c>
      <c r="D130" s="144" t="s">
        <v>138</v>
      </c>
      <c r="E130" s="145" t="s">
        <v>223</v>
      </c>
      <c r="F130" s="146" t="s">
        <v>224</v>
      </c>
      <c r="G130" s="147" t="s">
        <v>129</v>
      </c>
      <c r="H130" s="148">
        <v>100</v>
      </c>
      <c r="I130" s="149"/>
      <c r="J130" s="150">
        <f>ROUND(I130*H130,2)</f>
        <v>0</v>
      </c>
      <c r="K130" s="146" t="s">
        <v>130</v>
      </c>
      <c r="L130" s="151"/>
      <c r="M130" s="152" t="s">
        <v>19</v>
      </c>
      <c r="N130" s="153" t="s">
        <v>43</v>
      </c>
      <c r="P130" s="134">
        <f>O130*H130</f>
        <v>0</v>
      </c>
      <c r="Q130" s="134">
        <v>1.2E-4</v>
      </c>
      <c r="R130" s="134">
        <f>Q130*H130</f>
        <v>1.2E-2</v>
      </c>
      <c r="S130" s="134">
        <v>0</v>
      </c>
      <c r="T130" s="134">
        <f>S130*H130</f>
        <v>0</v>
      </c>
      <c r="U130" s="135" t="s">
        <v>19</v>
      </c>
      <c r="AR130" s="136" t="s">
        <v>141</v>
      </c>
      <c r="AT130" s="136" t="s">
        <v>138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80</v>
      </c>
      <c r="BK130" s="137">
        <f>ROUND(I130*H130,2)</f>
        <v>0</v>
      </c>
      <c r="BL130" s="16" t="s">
        <v>131</v>
      </c>
      <c r="BM130" s="136" t="s">
        <v>225</v>
      </c>
    </row>
    <row r="131" spans="2:65" s="1" customFormat="1" ht="11.25">
      <c r="B131" s="31"/>
      <c r="D131" s="138" t="s">
        <v>133</v>
      </c>
      <c r="F131" s="139" t="s">
        <v>224</v>
      </c>
      <c r="I131" s="140"/>
      <c r="L131" s="31"/>
      <c r="M131" s="141"/>
      <c r="U131" s="52"/>
      <c r="AT131" s="16" t="s">
        <v>133</v>
      </c>
      <c r="AU131" s="16" t="s">
        <v>82</v>
      </c>
    </row>
    <row r="132" spans="2:65" s="12" customFormat="1" ht="11.25">
      <c r="B132" s="154"/>
      <c r="D132" s="138" t="s">
        <v>143</v>
      </c>
      <c r="F132" s="156" t="s">
        <v>226</v>
      </c>
      <c r="H132" s="157">
        <v>100</v>
      </c>
      <c r="I132" s="158"/>
      <c r="L132" s="154"/>
      <c r="M132" s="159"/>
      <c r="U132" s="160"/>
      <c r="AT132" s="155" t="s">
        <v>143</v>
      </c>
      <c r="AU132" s="155" t="s">
        <v>82</v>
      </c>
      <c r="AV132" s="12" t="s">
        <v>82</v>
      </c>
      <c r="AW132" s="12" t="s">
        <v>4</v>
      </c>
      <c r="AX132" s="12" t="s">
        <v>80</v>
      </c>
      <c r="AY132" s="155" t="s">
        <v>122</v>
      </c>
    </row>
    <row r="133" spans="2:65" s="1" customFormat="1" ht="21.75" customHeight="1">
      <c r="B133" s="31"/>
      <c r="C133" s="125" t="s">
        <v>227</v>
      </c>
      <c r="D133" s="125" t="s">
        <v>126</v>
      </c>
      <c r="E133" s="126" t="s">
        <v>228</v>
      </c>
      <c r="F133" s="127" t="s">
        <v>229</v>
      </c>
      <c r="G133" s="128" t="s">
        <v>129</v>
      </c>
      <c r="H133" s="129">
        <v>86.956999999999994</v>
      </c>
      <c r="I133" s="130"/>
      <c r="J133" s="131">
        <f>ROUND(I133*H133,2)</f>
        <v>0</v>
      </c>
      <c r="K133" s="127" t="s">
        <v>130</v>
      </c>
      <c r="L133" s="31"/>
      <c r="M133" s="132" t="s">
        <v>19</v>
      </c>
      <c r="N133" s="133" t="s">
        <v>43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4">
        <f>S133*H133</f>
        <v>0</v>
      </c>
      <c r="U133" s="135" t="s">
        <v>19</v>
      </c>
      <c r="AR133" s="136" t="s">
        <v>131</v>
      </c>
      <c r="AT133" s="136" t="s">
        <v>126</v>
      </c>
      <c r="AU133" s="136" t="s">
        <v>82</v>
      </c>
      <c r="AY133" s="16" t="s">
        <v>122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80</v>
      </c>
      <c r="BK133" s="137">
        <f>ROUND(I133*H133,2)</f>
        <v>0</v>
      </c>
      <c r="BL133" s="16" t="s">
        <v>131</v>
      </c>
      <c r="BM133" s="136" t="s">
        <v>230</v>
      </c>
    </row>
    <row r="134" spans="2:65" s="1" customFormat="1" ht="11.25">
      <c r="B134" s="31"/>
      <c r="D134" s="138" t="s">
        <v>133</v>
      </c>
      <c r="F134" s="139" t="s">
        <v>231</v>
      </c>
      <c r="I134" s="140"/>
      <c r="L134" s="31"/>
      <c r="M134" s="141"/>
      <c r="U134" s="52"/>
      <c r="AT134" s="16" t="s">
        <v>133</v>
      </c>
      <c r="AU134" s="16" t="s">
        <v>82</v>
      </c>
    </row>
    <row r="135" spans="2:65" s="1" customFormat="1" ht="11.25">
      <c r="B135" s="31"/>
      <c r="D135" s="142" t="s">
        <v>135</v>
      </c>
      <c r="F135" s="143" t="s">
        <v>232</v>
      </c>
      <c r="I135" s="140"/>
      <c r="L135" s="31"/>
      <c r="M135" s="141"/>
      <c r="U135" s="52"/>
      <c r="AT135" s="16" t="s">
        <v>135</v>
      </c>
      <c r="AU135" s="16" t="s">
        <v>82</v>
      </c>
    </row>
    <row r="136" spans="2:65" s="1" customFormat="1" ht="16.5" customHeight="1">
      <c r="B136" s="31"/>
      <c r="C136" s="144" t="s">
        <v>233</v>
      </c>
      <c r="D136" s="144" t="s">
        <v>138</v>
      </c>
      <c r="E136" s="145" t="s">
        <v>234</v>
      </c>
      <c r="F136" s="146" t="s">
        <v>235</v>
      </c>
      <c r="G136" s="147" t="s">
        <v>129</v>
      </c>
      <c r="H136" s="148">
        <v>100</v>
      </c>
      <c r="I136" s="149"/>
      <c r="J136" s="150">
        <f>ROUND(I136*H136,2)</f>
        <v>0</v>
      </c>
      <c r="K136" s="146" t="s">
        <v>130</v>
      </c>
      <c r="L136" s="151"/>
      <c r="M136" s="152" t="s">
        <v>19</v>
      </c>
      <c r="N136" s="153" t="s">
        <v>43</v>
      </c>
      <c r="P136" s="134">
        <f>O136*H136</f>
        <v>0</v>
      </c>
      <c r="Q136" s="134">
        <v>1.7000000000000001E-4</v>
      </c>
      <c r="R136" s="134">
        <f>Q136*H136</f>
        <v>1.7000000000000001E-2</v>
      </c>
      <c r="S136" s="134">
        <v>0</v>
      </c>
      <c r="T136" s="134">
        <f>S136*H136</f>
        <v>0</v>
      </c>
      <c r="U136" s="135" t="s">
        <v>19</v>
      </c>
      <c r="AR136" s="136" t="s">
        <v>141</v>
      </c>
      <c r="AT136" s="136" t="s">
        <v>138</v>
      </c>
      <c r="AU136" s="136" t="s">
        <v>82</v>
      </c>
      <c r="AY136" s="16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80</v>
      </c>
      <c r="BK136" s="137">
        <f>ROUND(I136*H136,2)</f>
        <v>0</v>
      </c>
      <c r="BL136" s="16" t="s">
        <v>131</v>
      </c>
      <c r="BM136" s="136" t="s">
        <v>236</v>
      </c>
    </row>
    <row r="137" spans="2:65" s="1" customFormat="1" ht="11.25">
      <c r="B137" s="31"/>
      <c r="D137" s="138" t="s">
        <v>133</v>
      </c>
      <c r="F137" s="139" t="s">
        <v>235</v>
      </c>
      <c r="I137" s="140"/>
      <c r="L137" s="31"/>
      <c r="M137" s="141"/>
      <c r="U137" s="52"/>
      <c r="AT137" s="16" t="s">
        <v>133</v>
      </c>
      <c r="AU137" s="16" t="s">
        <v>82</v>
      </c>
    </row>
    <row r="138" spans="2:65" s="12" customFormat="1" ht="11.25">
      <c r="B138" s="154"/>
      <c r="D138" s="138" t="s">
        <v>143</v>
      </c>
      <c r="F138" s="156" t="s">
        <v>226</v>
      </c>
      <c r="H138" s="157">
        <v>100</v>
      </c>
      <c r="I138" s="158"/>
      <c r="L138" s="154"/>
      <c r="M138" s="159"/>
      <c r="U138" s="160"/>
      <c r="AT138" s="155" t="s">
        <v>143</v>
      </c>
      <c r="AU138" s="155" t="s">
        <v>82</v>
      </c>
      <c r="AV138" s="12" t="s">
        <v>82</v>
      </c>
      <c r="AW138" s="12" t="s">
        <v>4</v>
      </c>
      <c r="AX138" s="12" t="s">
        <v>80</v>
      </c>
      <c r="AY138" s="155" t="s">
        <v>122</v>
      </c>
    </row>
    <row r="139" spans="2:65" s="1" customFormat="1" ht="16.5" customHeight="1">
      <c r="B139" s="31"/>
      <c r="C139" s="125" t="s">
        <v>237</v>
      </c>
      <c r="D139" s="125" t="s">
        <v>126</v>
      </c>
      <c r="E139" s="126" t="s">
        <v>238</v>
      </c>
      <c r="F139" s="127" t="s">
        <v>239</v>
      </c>
      <c r="G139" s="128" t="s">
        <v>129</v>
      </c>
      <c r="H139" s="129">
        <v>75</v>
      </c>
      <c r="I139" s="130"/>
      <c r="J139" s="131">
        <f>ROUND(I139*H139,2)</f>
        <v>0</v>
      </c>
      <c r="K139" s="127" t="s">
        <v>130</v>
      </c>
      <c r="L139" s="31"/>
      <c r="M139" s="132" t="s">
        <v>19</v>
      </c>
      <c r="N139" s="133" t="s">
        <v>43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131</v>
      </c>
      <c r="AT139" s="136" t="s">
        <v>126</v>
      </c>
      <c r="AU139" s="136" t="s">
        <v>82</v>
      </c>
      <c r="AY139" s="16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80</v>
      </c>
      <c r="BK139" s="137">
        <f>ROUND(I139*H139,2)</f>
        <v>0</v>
      </c>
      <c r="BL139" s="16" t="s">
        <v>131</v>
      </c>
      <c r="BM139" s="136" t="s">
        <v>240</v>
      </c>
    </row>
    <row r="140" spans="2:65" s="1" customFormat="1" ht="11.25">
      <c r="B140" s="31"/>
      <c r="D140" s="138" t="s">
        <v>133</v>
      </c>
      <c r="F140" s="139" t="s">
        <v>241</v>
      </c>
      <c r="I140" s="140"/>
      <c r="L140" s="31"/>
      <c r="M140" s="141"/>
      <c r="U140" s="52"/>
      <c r="AT140" s="16" t="s">
        <v>133</v>
      </c>
      <c r="AU140" s="16" t="s">
        <v>82</v>
      </c>
    </row>
    <row r="141" spans="2:65" s="1" customFormat="1" ht="11.25">
      <c r="B141" s="31"/>
      <c r="D141" s="142" t="s">
        <v>135</v>
      </c>
      <c r="F141" s="143" t="s">
        <v>242</v>
      </c>
      <c r="I141" s="140"/>
      <c r="L141" s="31"/>
      <c r="M141" s="141"/>
      <c r="U141" s="52"/>
      <c r="AT141" s="16" t="s">
        <v>135</v>
      </c>
      <c r="AU141" s="16" t="s">
        <v>82</v>
      </c>
    </row>
    <row r="142" spans="2:65" s="1" customFormat="1" ht="16.5" customHeight="1">
      <c r="B142" s="31"/>
      <c r="C142" s="125" t="s">
        <v>243</v>
      </c>
      <c r="D142" s="125" t="s">
        <v>126</v>
      </c>
      <c r="E142" s="126" t="s">
        <v>244</v>
      </c>
      <c r="F142" s="127" t="s">
        <v>245</v>
      </c>
      <c r="G142" s="128" t="s">
        <v>170</v>
      </c>
      <c r="H142" s="129">
        <v>100</v>
      </c>
      <c r="I142" s="130"/>
      <c r="J142" s="131">
        <f>ROUND(I142*H142,2)</f>
        <v>0</v>
      </c>
      <c r="K142" s="127" t="s">
        <v>130</v>
      </c>
      <c r="L142" s="31"/>
      <c r="M142" s="132" t="s">
        <v>19</v>
      </c>
      <c r="N142" s="133" t="s">
        <v>43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4">
        <f>S142*H142</f>
        <v>0</v>
      </c>
      <c r="U142" s="135" t="s">
        <v>19</v>
      </c>
      <c r="AR142" s="136" t="s">
        <v>131</v>
      </c>
      <c r="AT142" s="136" t="s">
        <v>126</v>
      </c>
      <c r="AU142" s="136" t="s">
        <v>82</v>
      </c>
      <c r="AY142" s="16" t="s">
        <v>122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80</v>
      </c>
      <c r="BK142" s="137">
        <f>ROUND(I142*H142,2)</f>
        <v>0</v>
      </c>
      <c r="BL142" s="16" t="s">
        <v>131</v>
      </c>
      <c r="BM142" s="136" t="s">
        <v>246</v>
      </c>
    </row>
    <row r="143" spans="2:65" s="1" customFormat="1" ht="11.25">
      <c r="B143" s="31"/>
      <c r="D143" s="138" t="s">
        <v>133</v>
      </c>
      <c r="F143" s="139" t="s">
        <v>247</v>
      </c>
      <c r="I143" s="140"/>
      <c r="L143" s="31"/>
      <c r="M143" s="141"/>
      <c r="U143" s="52"/>
      <c r="AT143" s="16" t="s">
        <v>133</v>
      </c>
      <c r="AU143" s="16" t="s">
        <v>82</v>
      </c>
    </row>
    <row r="144" spans="2:65" s="1" customFormat="1" ht="11.25">
      <c r="B144" s="31"/>
      <c r="D144" s="142" t="s">
        <v>135</v>
      </c>
      <c r="F144" s="143" t="s">
        <v>248</v>
      </c>
      <c r="I144" s="140"/>
      <c r="L144" s="31"/>
      <c r="M144" s="141"/>
      <c r="U144" s="52"/>
      <c r="AT144" s="16" t="s">
        <v>135</v>
      </c>
      <c r="AU144" s="16" t="s">
        <v>82</v>
      </c>
    </row>
    <row r="145" spans="2:65" s="1" customFormat="1" ht="16.5" customHeight="1">
      <c r="B145" s="31"/>
      <c r="C145" s="125" t="s">
        <v>249</v>
      </c>
      <c r="D145" s="125" t="s">
        <v>126</v>
      </c>
      <c r="E145" s="126" t="s">
        <v>250</v>
      </c>
      <c r="F145" s="127" t="s">
        <v>251</v>
      </c>
      <c r="G145" s="128" t="s">
        <v>170</v>
      </c>
      <c r="H145" s="129">
        <v>40</v>
      </c>
      <c r="I145" s="130"/>
      <c r="J145" s="131">
        <f>ROUND(I145*H145,2)</f>
        <v>0</v>
      </c>
      <c r="K145" s="127" t="s">
        <v>130</v>
      </c>
      <c r="L145" s="31"/>
      <c r="M145" s="132" t="s">
        <v>19</v>
      </c>
      <c r="N145" s="133" t="s">
        <v>43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4">
        <f>S145*H145</f>
        <v>0</v>
      </c>
      <c r="U145" s="135" t="s">
        <v>19</v>
      </c>
      <c r="AR145" s="136" t="s">
        <v>131</v>
      </c>
      <c r="AT145" s="136" t="s">
        <v>126</v>
      </c>
      <c r="AU145" s="136" t="s">
        <v>82</v>
      </c>
      <c r="AY145" s="16" t="s">
        <v>122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80</v>
      </c>
      <c r="BK145" s="137">
        <f>ROUND(I145*H145,2)</f>
        <v>0</v>
      </c>
      <c r="BL145" s="16" t="s">
        <v>131</v>
      </c>
      <c r="BM145" s="136" t="s">
        <v>252</v>
      </c>
    </row>
    <row r="146" spans="2:65" s="1" customFormat="1" ht="11.25">
      <c r="B146" s="31"/>
      <c r="D146" s="138" t="s">
        <v>133</v>
      </c>
      <c r="F146" s="139" t="s">
        <v>253</v>
      </c>
      <c r="I146" s="140"/>
      <c r="L146" s="31"/>
      <c r="M146" s="141"/>
      <c r="U146" s="52"/>
      <c r="AT146" s="16" t="s">
        <v>133</v>
      </c>
      <c r="AU146" s="16" t="s">
        <v>82</v>
      </c>
    </row>
    <row r="147" spans="2:65" s="1" customFormat="1" ht="11.25">
      <c r="B147" s="31"/>
      <c r="D147" s="142" t="s">
        <v>135</v>
      </c>
      <c r="F147" s="143" t="s">
        <v>254</v>
      </c>
      <c r="I147" s="140"/>
      <c r="L147" s="31"/>
      <c r="M147" s="141"/>
      <c r="U147" s="52"/>
      <c r="AT147" s="16" t="s">
        <v>135</v>
      </c>
      <c r="AU147" s="16" t="s">
        <v>82</v>
      </c>
    </row>
    <row r="148" spans="2:65" s="1" customFormat="1" ht="16.5" customHeight="1">
      <c r="B148" s="31"/>
      <c r="C148" s="125" t="s">
        <v>255</v>
      </c>
      <c r="D148" s="125" t="s">
        <v>126</v>
      </c>
      <c r="E148" s="126" t="s">
        <v>256</v>
      </c>
      <c r="F148" s="127" t="s">
        <v>257</v>
      </c>
      <c r="G148" s="128" t="s">
        <v>170</v>
      </c>
      <c r="H148" s="129">
        <v>20</v>
      </c>
      <c r="I148" s="130"/>
      <c r="J148" s="131">
        <f>ROUND(I148*H148,2)</f>
        <v>0</v>
      </c>
      <c r="K148" s="127" t="s">
        <v>130</v>
      </c>
      <c r="L148" s="31"/>
      <c r="M148" s="132" t="s">
        <v>19</v>
      </c>
      <c r="N148" s="133" t="s">
        <v>43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4">
        <f>S148*H148</f>
        <v>0</v>
      </c>
      <c r="U148" s="135" t="s">
        <v>19</v>
      </c>
      <c r="AR148" s="136" t="s">
        <v>131</v>
      </c>
      <c r="AT148" s="136" t="s">
        <v>126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80</v>
      </c>
      <c r="BK148" s="137">
        <f>ROUND(I148*H148,2)</f>
        <v>0</v>
      </c>
      <c r="BL148" s="16" t="s">
        <v>131</v>
      </c>
      <c r="BM148" s="136" t="s">
        <v>258</v>
      </c>
    </row>
    <row r="149" spans="2:65" s="1" customFormat="1" ht="11.25">
      <c r="B149" s="31"/>
      <c r="D149" s="138" t="s">
        <v>133</v>
      </c>
      <c r="F149" s="139" t="s">
        <v>259</v>
      </c>
      <c r="I149" s="140"/>
      <c r="L149" s="31"/>
      <c r="M149" s="141"/>
      <c r="U149" s="52"/>
      <c r="AT149" s="16" t="s">
        <v>133</v>
      </c>
      <c r="AU149" s="16" t="s">
        <v>82</v>
      </c>
    </row>
    <row r="150" spans="2:65" s="1" customFormat="1" ht="11.25">
      <c r="B150" s="31"/>
      <c r="D150" s="142" t="s">
        <v>135</v>
      </c>
      <c r="F150" s="143" t="s">
        <v>260</v>
      </c>
      <c r="I150" s="140"/>
      <c r="L150" s="31"/>
      <c r="M150" s="141"/>
      <c r="U150" s="52"/>
      <c r="AT150" s="16" t="s">
        <v>135</v>
      </c>
      <c r="AU150" s="16" t="s">
        <v>82</v>
      </c>
    </row>
    <row r="151" spans="2:65" s="1" customFormat="1" ht="16.5" customHeight="1">
      <c r="B151" s="31"/>
      <c r="C151" s="125" t="s">
        <v>261</v>
      </c>
      <c r="D151" s="125" t="s">
        <v>126</v>
      </c>
      <c r="E151" s="126" t="s">
        <v>262</v>
      </c>
      <c r="F151" s="127" t="s">
        <v>263</v>
      </c>
      <c r="G151" s="128" t="s">
        <v>129</v>
      </c>
      <c r="H151" s="129">
        <v>250</v>
      </c>
      <c r="I151" s="130"/>
      <c r="J151" s="131">
        <f>ROUND(I151*H151,2)</f>
        <v>0</v>
      </c>
      <c r="K151" s="127" t="s">
        <v>130</v>
      </c>
      <c r="L151" s="31"/>
      <c r="M151" s="132" t="s">
        <v>19</v>
      </c>
      <c r="N151" s="133" t="s">
        <v>43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4">
        <f>S151*H151</f>
        <v>0</v>
      </c>
      <c r="U151" s="135" t="s">
        <v>19</v>
      </c>
      <c r="AR151" s="136" t="s">
        <v>131</v>
      </c>
      <c r="AT151" s="136" t="s">
        <v>126</v>
      </c>
      <c r="AU151" s="136" t="s">
        <v>82</v>
      </c>
      <c r="AY151" s="16" t="s">
        <v>122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6" t="s">
        <v>80</v>
      </c>
      <c r="BK151" s="137">
        <f>ROUND(I151*H151,2)</f>
        <v>0</v>
      </c>
      <c r="BL151" s="16" t="s">
        <v>131</v>
      </c>
      <c r="BM151" s="136" t="s">
        <v>264</v>
      </c>
    </row>
    <row r="152" spans="2:65" s="1" customFormat="1" ht="11.25">
      <c r="B152" s="31"/>
      <c r="D152" s="138" t="s">
        <v>133</v>
      </c>
      <c r="F152" s="139" t="s">
        <v>265</v>
      </c>
      <c r="I152" s="140"/>
      <c r="L152" s="31"/>
      <c r="M152" s="141"/>
      <c r="U152" s="52"/>
      <c r="AT152" s="16" t="s">
        <v>133</v>
      </c>
      <c r="AU152" s="16" t="s">
        <v>82</v>
      </c>
    </row>
    <row r="153" spans="2:65" s="1" customFormat="1" ht="11.25">
      <c r="B153" s="31"/>
      <c r="D153" s="142" t="s">
        <v>135</v>
      </c>
      <c r="F153" s="143" t="s">
        <v>266</v>
      </c>
      <c r="I153" s="140"/>
      <c r="L153" s="31"/>
      <c r="M153" s="141"/>
      <c r="U153" s="52"/>
      <c r="AT153" s="16" t="s">
        <v>135</v>
      </c>
      <c r="AU153" s="16" t="s">
        <v>82</v>
      </c>
    </row>
    <row r="154" spans="2:65" s="1" customFormat="1" ht="16.5" customHeight="1">
      <c r="B154" s="31"/>
      <c r="C154" s="125" t="s">
        <v>267</v>
      </c>
      <c r="D154" s="125" t="s">
        <v>126</v>
      </c>
      <c r="E154" s="126" t="s">
        <v>268</v>
      </c>
      <c r="F154" s="127" t="s">
        <v>269</v>
      </c>
      <c r="G154" s="128" t="s">
        <v>170</v>
      </c>
      <c r="H154" s="129">
        <v>200</v>
      </c>
      <c r="I154" s="130"/>
      <c r="J154" s="131">
        <f>ROUND(I154*H154,2)</f>
        <v>0</v>
      </c>
      <c r="K154" s="127" t="s">
        <v>130</v>
      </c>
      <c r="L154" s="31"/>
      <c r="M154" s="132" t="s">
        <v>19</v>
      </c>
      <c r="N154" s="133" t="s">
        <v>43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4">
        <f>S154*H154</f>
        <v>0</v>
      </c>
      <c r="U154" s="135" t="s">
        <v>19</v>
      </c>
      <c r="AR154" s="136" t="s">
        <v>131</v>
      </c>
      <c r="AT154" s="136" t="s">
        <v>126</v>
      </c>
      <c r="AU154" s="136" t="s">
        <v>82</v>
      </c>
      <c r="AY154" s="16" t="s">
        <v>122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80</v>
      </c>
      <c r="BK154" s="137">
        <f>ROUND(I154*H154,2)</f>
        <v>0</v>
      </c>
      <c r="BL154" s="16" t="s">
        <v>131</v>
      </c>
      <c r="BM154" s="136" t="s">
        <v>270</v>
      </c>
    </row>
    <row r="155" spans="2:65" s="1" customFormat="1" ht="11.25">
      <c r="B155" s="31"/>
      <c r="D155" s="138" t="s">
        <v>133</v>
      </c>
      <c r="F155" s="139" t="s">
        <v>271</v>
      </c>
      <c r="I155" s="140"/>
      <c r="L155" s="31"/>
      <c r="M155" s="141"/>
      <c r="U155" s="52"/>
      <c r="AT155" s="16" t="s">
        <v>133</v>
      </c>
      <c r="AU155" s="16" t="s">
        <v>82</v>
      </c>
    </row>
    <row r="156" spans="2:65" s="1" customFormat="1" ht="11.25">
      <c r="B156" s="31"/>
      <c r="D156" s="142" t="s">
        <v>135</v>
      </c>
      <c r="F156" s="143" t="s">
        <v>272</v>
      </c>
      <c r="I156" s="140"/>
      <c r="L156" s="31"/>
      <c r="M156" s="141"/>
      <c r="U156" s="52"/>
      <c r="AT156" s="16" t="s">
        <v>135</v>
      </c>
      <c r="AU156" s="16" t="s">
        <v>82</v>
      </c>
    </row>
    <row r="157" spans="2:65" s="1" customFormat="1" ht="16.5" customHeight="1">
      <c r="B157" s="31"/>
      <c r="C157" s="144" t="s">
        <v>273</v>
      </c>
      <c r="D157" s="144" t="s">
        <v>138</v>
      </c>
      <c r="E157" s="145" t="s">
        <v>274</v>
      </c>
      <c r="F157" s="146" t="s">
        <v>275</v>
      </c>
      <c r="G157" s="147" t="s">
        <v>170</v>
      </c>
      <c r="H157" s="148">
        <v>100</v>
      </c>
      <c r="I157" s="149"/>
      <c r="J157" s="150">
        <f>ROUND(I157*H157,2)</f>
        <v>0</v>
      </c>
      <c r="K157" s="146" t="s">
        <v>276</v>
      </c>
      <c r="L157" s="151"/>
      <c r="M157" s="152" t="s">
        <v>19</v>
      </c>
      <c r="N157" s="153" t="s">
        <v>43</v>
      </c>
      <c r="P157" s="134">
        <f>O157*H157</f>
        <v>0</v>
      </c>
      <c r="Q157" s="134">
        <v>4.0000000000000002E-4</v>
      </c>
      <c r="R157" s="134">
        <f>Q157*H157</f>
        <v>0.04</v>
      </c>
      <c r="S157" s="134">
        <v>0</v>
      </c>
      <c r="T157" s="134">
        <f>S157*H157</f>
        <v>0</v>
      </c>
      <c r="U157" s="135" t="s">
        <v>19</v>
      </c>
      <c r="AR157" s="136" t="s">
        <v>141</v>
      </c>
      <c r="AT157" s="136" t="s">
        <v>138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80</v>
      </c>
      <c r="BK157" s="137">
        <f>ROUND(I157*H157,2)</f>
        <v>0</v>
      </c>
      <c r="BL157" s="16" t="s">
        <v>131</v>
      </c>
      <c r="BM157" s="136" t="s">
        <v>277</v>
      </c>
    </row>
    <row r="158" spans="2:65" s="1" customFormat="1" ht="11.25">
      <c r="B158" s="31"/>
      <c r="D158" s="138" t="s">
        <v>133</v>
      </c>
      <c r="F158" s="139" t="s">
        <v>275</v>
      </c>
      <c r="I158" s="140"/>
      <c r="L158" s="31"/>
      <c r="M158" s="141"/>
      <c r="U158" s="52"/>
      <c r="AT158" s="16" t="s">
        <v>133</v>
      </c>
      <c r="AU158" s="16" t="s">
        <v>82</v>
      </c>
    </row>
    <row r="159" spans="2:65" s="1" customFormat="1" ht="16.5" customHeight="1">
      <c r="B159" s="31"/>
      <c r="C159" s="144" t="s">
        <v>278</v>
      </c>
      <c r="D159" s="144" t="s">
        <v>138</v>
      </c>
      <c r="E159" s="145" t="s">
        <v>279</v>
      </c>
      <c r="F159" s="146" t="s">
        <v>280</v>
      </c>
      <c r="G159" s="147" t="s">
        <v>170</v>
      </c>
      <c r="H159" s="148">
        <v>100</v>
      </c>
      <c r="I159" s="149"/>
      <c r="J159" s="150">
        <f>ROUND(I159*H159,2)</f>
        <v>0</v>
      </c>
      <c r="K159" s="146" t="s">
        <v>276</v>
      </c>
      <c r="L159" s="151"/>
      <c r="M159" s="152" t="s">
        <v>19</v>
      </c>
      <c r="N159" s="153" t="s">
        <v>43</v>
      </c>
      <c r="P159" s="134">
        <f>O159*H159</f>
        <v>0</v>
      </c>
      <c r="Q159" s="134">
        <v>4.0000000000000002E-4</v>
      </c>
      <c r="R159" s="134">
        <f>Q159*H159</f>
        <v>0.04</v>
      </c>
      <c r="S159" s="134">
        <v>0</v>
      </c>
      <c r="T159" s="134">
        <f>S159*H159</f>
        <v>0</v>
      </c>
      <c r="U159" s="135" t="s">
        <v>19</v>
      </c>
      <c r="AR159" s="136" t="s">
        <v>141</v>
      </c>
      <c r="AT159" s="136" t="s">
        <v>138</v>
      </c>
      <c r="AU159" s="136" t="s">
        <v>82</v>
      </c>
      <c r="AY159" s="16" t="s">
        <v>122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6" t="s">
        <v>80</v>
      </c>
      <c r="BK159" s="137">
        <f>ROUND(I159*H159,2)</f>
        <v>0</v>
      </c>
      <c r="BL159" s="16" t="s">
        <v>131</v>
      </c>
      <c r="BM159" s="136" t="s">
        <v>281</v>
      </c>
    </row>
    <row r="160" spans="2:65" s="1" customFormat="1" ht="11.25">
      <c r="B160" s="31"/>
      <c r="D160" s="138" t="s">
        <v>133</v>
      </c>
      <c r="F160" s="139" t="s">
        <v>280</v>
      </c>
      <c r="I160" s="140"/>
      <c r="L160" s="31"/>
      <c r="M160" s="141"/>
      <c r="U160" s="52"/>
      <c r="AT160" s="16" t="s">
        <v>133</v>
      </c>
      <c r="AU160" s="16" t="s">
        <v>82</v>
      </c>
    </row>
    <row r="161" spans="2:65" s="1" customFormat="1" ht="16.5" customHeight="1">
      <c r="B161" s="31"/>
      <c r="C161" s="125" t="s">
        <v>282</v>
      </c>
      <c r="D161" s="125" t="s">
        <v>126</v>
      </c>
      <c r="E161" s="126" t="s">
        <v>283</v>
      </c>
      <c r="F161" s="127" t="s">
        <v>284</v>
      </c>
      <c r="G161" s="128" t="s">
        <v>170</v>
      </c>
      <c r="H161" s="129">
        <v>15</v>
      </c>
      <c r="I161" s="130"/>
      <c r="J161" s="131">
        <f>ROUND(I161*H161,2)</f>
        <v>0</v>
      </c>
      <c r="K161" s="127" t="s">
        <v>130</v>
      </c>
      <c r="L161" s="31"/>
      <c r="M161" s="132" t="s">
        <v>19</v>
      </c>
      <c r="N161" s="133" t="s">
        <v>43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4">
        <f>S161*H161</f>
        <v>0</v>
      </c>
      <c r="U161" s="135" t="s">
        <v>19</v>
      </c>
      <c r="AR161" s="136" t="s">
        <v>131</v>
      </c>
      <c r="AT161" s="136" t="s">
        <v>126</v>
      </c>
      <c r="AU161" s="136" t="s">
        <v>82</v>
      </c>
      <c r="AY161" s="16" t="s">
        <v>122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6" t="s">
        <v>80</v>
      </c>
      <c r="BK161" s="137">
        <f>ROUND(I161*H161,2)</f>
        <v>0</v>
      </c>
      <c r="BL161" s="16" t="s">
        <v>131</v>
      </c>
      <c r="BM161" s="136" t="s">
        <v>285</v>
      </c>
    </row>
    <row r="162" spans="2:65" s="1" customFormat="1" ht="11.25">
      <c r="B162" s="31"/>
      <c r="D162" s="138" t="s">
        <v>133</v>
      </c>
      <c r="F162" s="139" t="s">
        <v>286</v>
      </c>
      <c r="I162" s="140"/>
      <c r="L162" s="31"/>
      <c r="M162" s="141"/>
      <c r="U162" s="52"/>
      <c r="AT162" s="16" t="s">
        <v>133</v>
      </c>
      <c r="AU162" s="16" t="s">
        <v>82</v>
      </c>
    </row>
    <row r="163" spans="2:65" s="1" customFormat="1" ht="11.25">
      <c r="B163" s="31"/>
      <c r="D163" s="142" t="s">
        <v>135</v>
      </c>
      <c r="F163" s="143" t="s">
        <v>287</v>
      </c>
      <c r="I163" s="140"/>
      <c r="L163" s="31"/>
      <c r="M163" s="141"/>
      <c r="U163" s="52"/>
      <c r="AT163" s="16" t="s">
        <v>135</v>
      </c>
      <c r="AU163" s="16" t="s">
        <v>82</v>
      </c>
    </row>
    <row r="164" spans="2:65" s="1" customFormat="1" ht="16.5" customHeight="1">
      <c r="B164" s="31"/>
      <c r="C164" s="125" t="s">
        <v>288</v>
      </c>
      <c r="D164" s="125" t="s">
        <v>126</v>
      </c>
      <c r="E164" s="126" t="s">
        <v>289</v>
      </c>
      <c r="F164" s="127" t="s">
        <v>290</v>
      </c>
      <c r="G164" s="128" t="s">
        <v>170</v>
      </c>
      <c r="H164" s="129">
        <v>10</v>
      </c>
      <c r="I164" s="130"/>
      <c r="J164" s="131">
        <f>ROUND(I164*H164,2)</f>
        <v>0</v>
      </c>
      <c r="K164" s="127" t="s">
        <v>130</v>
      </c>
      <c r="L164" s="31"/>
      <c r="M164" s="132" t="s">
        <v>19</v>
      </c>
      <c r="N164" s="133" t="s">
        <v>43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4">
        <f>S164*H164</f>
        <v>0</v>
      </c>
      <c r="U164" s="135" t="s">
        <v>19</v>
      </c>
      <c r="AR164" s="136" t="s">
        <v>131</v>
      </c>
      <c r="AT164" s="136" t="s">
        <v>126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80</v>
      </c>
      <c r="BK164" s="137">
        <f>ROUND(I164*H164,2)</f>
        <v>0</v>
      </c>
      <c r="BL164" s="16" t="s">
        <v>131</v>
      </c>
      <c r="BM164" s="136" t="s">
        <v>291</v>
      </c>
    </row>
    <row r="165" spans="2:65" s="1" customFormat="1" ht="11.25">
      <c r="B165" s="31"/>
      <c r="D165" s="138" t="s">
        <v>133</v>
      </c>
      <c r="F165" s="139" t="s">
        <v>292</v>
      </c>
      <c r="I165" s="140"/>
      <c r="L165" s="31"/>
      <c r="M165" s="141"/>
      <c r="U165" s="52"/>
      <c r="AT165" s="16" t="s">
        <v>133</v>
      </c>
      <c r="AU165" s="16" t="s">
        <v>82</v>
      </c>
    </row>
    <row r="166" spans="2:65" s="1" customFormat="1" ht="11.25">
      <c r="B166" s="31"/>
      <c r="D166" s="142" t="s">
        <v>135</v>
      </c>
      <c r="F166" s="143" t="s">
        <v>293</v>
      </c>
      <c r="I166" s="140"/>
      <c r="L166" s="31"/>
      <c r="M166" s="141"/>
      <c r="U166" s="52"/>
      <c r="AT166" s="16" t="s">
        <v>135</v>
      </c>
      <c r="AU166" s="16" t="s">
        <v>82</v>
      </c>
    </row>
    <row r="167" spans="2:65" s="1" customFormat="1" ht="16.5" customHeight="1">
      <c r="B167" s="31"/>
      <c r="C167" s="125" t="s">
        <v>294</v>
      </c>
      <c r="D167" s="125" t="s">
        <v>126</v>
      </c>
      <c r="E167" s="126" t="s">
        <v>295</v>
      </c>
      <c r="F167" s="127" t="s">
        <v>296</v>
      </c>
      <c r="G167" s="128" t="s">
        <v>170</v>
      </c>
      <c r="H167" s="129">
        <v>10</v>
      </c>
      <c r="I167" s="130"/>
      <c r="J167" s="131">
        <f>ROUND(I167*H167,2)</f>
        <v>0</v>
      </c>
      <c r="K167" s="127" t="s">
        <v>130</v>
      </c>
      <c r="L167" s="31"/>
      <c r="M167" s="132" t="s">
        <v>19</v>
      </c>
      <c r="N167" s="133" t="s">
        <v>43</v>
      </c>
      <c r="P167" s="134">
        <f>O167*H167</f>
        <v>0</v>
      </c>
      <c r="Q167" s="134">
        <v>0</v>
      </c>
      <c r="R167" s="134">
        <f>Q167*H167</f>
        <v>0</v>
      </c>
      <c r="S167" s="134">
        <v>0</v>
      </c>
      <c r="T167" s="134">
        <f>S167*H167</f>
        <v>0</v>
      </c>
      <c r="U167" s="135" t="s">
        <v>19</v>
      </c>
      <c r="AR167" s="136" t="s">
        <v>131</v>
      </c>
      <c r="AT167" s="136" t="s">
        <v>126</v>
      </c>
      <c r="AU167" s="136" t="s">
        <v>82</v>
      </c>
      <c r="AY167" s="16" t="s">
        <v>122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6" t="s">
        <v>80</v>
      </c>
      <c r="BK167" s="137">
        <f>ROUND(I167*H167,2)</f>
        <v>0</v>
      </c>
      <c r="BL167" s="16" t="s">
        <v>131</v>
      </c>
      <c r="BM167" s="136" t="s">
        <v>297</v>
      </c>
    </row>
    <row r="168" spans="2:65" s="1" customFormat="1" ht="11.25">
      <c r="B168" s="31"/>
      <c r="D168" s="138" t="s">
        <v>133</v>
      </c>
      <c r="F168" s="139" t="s">
        <v>298</v>
      </c>
      <c r="I168" s="140"/>
      <c r="L168" s="31"/>
      <c r="M168" s="141"/>
      <c r="U168" s="52"/>
      <c r="AT168" s="16" t="s">
        <v>133</v>
      </c>
      <c r="AU168" s="16" t="s">
        <v>82</v>
      </c>
    </row>
    <row r="169" spans="2:65" s="1" customFormat="1" ht="11.25">
      <c r="B169" s="31"/>
      <c r="D169" s="142" t="s">
        <v>135</v>
      </c>
      <c r="F169" s="143" t="s">
        <v>299</v>
      </c>
      <c r="I169" s="140"/>
      <c r="L169" s="31"/>
      <c r="M169" s="141"/>
      <c r="U169" s="52"/>
      <c r="AT169" s="16" t="s">
        <v>135</v>
      </c>
      <c r="AU169" s="16" t="s">
        <v>82</v>
      </c>
    </row>
    <row r="170" spans="2:65" s="1" customFormat="1" ht="16.5" customHeight="1">
      <c r="B170" s="31"/>
      <c r="C170" s="125" t="s">
        <v>300</v>
      </c>
      <c r="D170" s="125" t="s">
        <v>126</v>
      </c>
      <c r="E170" s="126" t="s">
        <v>301</v>
      </c>
      <c r="F170" s="127" t="s">
        <v>302</v>
      </c>
      <c r="G170" s="128" t="s">
        <v>170</v>
      </c>
      <c r="H170" s="129">
        <v>10</v>
      </c>
      <c r="I170" s="130"/>
      <c r="J170" s="131">
        <f>ROUND(I170*H170,2)</f>
        <v>0</v>
      </c>
      <c r="K170" s="127" t="s">
        <v>130</v>
      </c>
      <c r="L170" s="31"/>
      <c r="M170" s="132" t="s">
        <v>19</v>
      </c>
      <c r="N170" s="133" t="s">
        <v>43</v>
      </c>
      <c r="P170" s="134">
        <f>O170*H170</f>
        <v>0</v>
      </c>
      <c r="Q170" s="134">
        <v>0</v>
      </c>
      <c r="R170" s="134">
        <f>Q170*H170</f>
        <v>0</v>
      </c>
      <c r="S170" s="134">
        <v>0</v>
      </c>
      <c r="T170" s="134">
        <f>S170*H170</f>
        <v>0</v>
      </c>
      <c r="U170" s="135" t="s">
        <v>19</v>
      </c>
      <c r="AR170" s="136" t="s">
        <v>131</v>
      </c>
      <c r="AT170" s="136" t="s">
        <v>126</v>
      </c>
      <c r="AU170" s="136" t="s">
        <v>82</v>
      </c>
      <c r="AY170" s="16" t="s">
        <v>122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6" t="s">
        <v>80</v>
      </c>
      <c r="BK170" s="137">
        <f>ROUND(I170*H170,2)</f>
        <v>0</v>
      </c>
      <c r="BL170" s="16" t="s">
        <v>131</v>
      </c>
      <c r="BM170" s="136" t="s">
        <v>303</v>
      </c>
    </row>
    <row r="171" spans="2:65" s="1" customFormat="1" ht="11.25">
      <c r="B171" s="31"/>
      <c r="D171" s="138" t="s">
        <v>133</v>
      </c>
      <c r="F171" s="139" t="s">
        <v>304</v>
      </c>
      <c r="I171" s="140"/>
      <c r="L171" s="31"/>
      <c r="M171" s="141"/>
      <c r="U171" s="52"/>
      <c r="AT171" s="16" t="s">
        <v>133</v>
      </c>
      <c r="AU171" s="16" t="s">
        <v>82</v>
      </c>
    </row>
    <row r="172" spans="2:65" s="1" customFormat="1" ht="11.25">
      <c r="B172" s="31"/>
      <c r="D172" s="142" t="s">
        <v>135</v>
      </c>
      <c r="F172" s="143" t="s">
        <v>305</v>
      </c>
      <c r="I172" s="140"/>
      <c r="L172" s="31"/>
      <c r="M172" s="141"/>
      <c r="U172" s="52"/>
      <c r="AT172" s="16" t="s">
        <v>135</v>
      </c>
      <c r="AU172" s="16" t="s">
        <v>82</v>
      </c>
    </row>
    <row r="173" spans="2:65" s="1" customFormat="1" ht="16.5" customHeight="1">
      <c r="B173" s="31"/>
      <c r="C173" s="125" t="s">
        <v>306</v>
      </c>
      <c r="D173" s="125" t="s">
        <v>126</v>
      </c>
      <c r="E173" s="126" t="s">
        <v>307</v>
      </c>
      <c r="F173" s="127" t="s">
        <v>308</v>
      </c>
      <c r="G173" s="128" t="s">
        <v>170</v>
      </c>
      <c r="H173" s="129">
        <v>10</v>
      </c>
      <c r="I173" s="130"/>
      <c r="J173" s="131">
        <f>ROUND(I173*H173,2)</f>
        <v>0</v>
      </c>
      <c r="K173" s="127" t="s">
        <v>130</v>
      </c>
      <c r="L173" s="31"/>
      <c r="M173" s="132" t="s">
        <v>19</v>
      </c>
      <c r="N173" s="133" t="s">
        <v>43</v>
      </c>
      <c r="P173" s="134">
        <f>O173*H173</f>
        <v>0</v>
      </c>
      <c r="Q173" s="134">
        <v>0</v>
      </c>
      <c r="R173" s="134">
        <f>Q173*H173</f>
        <v>0</v>
      </c>
      <c r="S173" s="134">
        <v>0</v>
      </c>
      <c r="T173" s="134">
        <f>S173*H173</f>
        <v>0</v>
      </c>
      <c r="U173" s="135" t="s">
        <v>19</v>
      </c>
      <c r="AR173" s="136" t="s">
        <v>131</v>
      </c>
      <c r="AT173" s="136" t="s">
        <v>126</v>
      </c>
      <c r="AU173" s="136" t="s">
        <v>82</v>
      </c>
      <c r="AY173" s="16" t="s">
        <v>122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6" t="s">
        <v>80</v>
      </c>
      <c r="BK173" s="137">
        <f>ROUND(I173*H173,2)</f>
        <v>0</v>
      </c>
      <c r="BL173" s="16" t="s">
        <v>131</v>
      </c>
      <c r="BM173" s="136" t="s">
        <v>309</v>
      </c>
    </row>
    <row r="174" spans="2:65" s="1" customFormat="1" ht="11.25">
      <c r="B174" s="31"/>
      <c r="D174" s="138" t="s">
        <v>133</v>
      </c>
      <c r="F174" s="139" t="s">
        <v>310</v>
      </c>
      <c r="I174" s="140"/>
      <c r="L174" s="31"/>
      <c r="M174" s="141"/>
      <c r="U174" s="52"/>
      <c r="AT174" s="16" t="s">
        <v>133</v>
      </c>
      <c r="AU174" s="16" t="s">
        <v>82</v>
      </c>
    </row>
    <row r="175" spans="2:65" s="1" customFormat="1" ht="11.25">
      <c r="B175" s="31"/>
      <c r="D175" s="142" t="s">
        <v>135</v>
      </c>
      <c r="F175" s="143" t="s">
        <v>311</v>
      </c>
      <c r="I175" s="140"/>
      <c r="L175" s="31"/>
      <c r="M175" s="141"/>
      <c r="U175" s="52"/>
      <c r="AT175" s="16" t="s">
        <v>135</v>
      </c>
      <c r="AU175" s="16" t="s">
        <v>82</v>
      </c>
    </row>
    <row r="176" spans="2:65" s="1" customFormat="1" ht="16.5" customHeight="1">
      <c r="B176" s="31"/>
      <c r="C176" s="125" t="s">
        <v>312</v>
      </c>
      <c r="D176" s="125" t="s">
        <v>126</v>
      </c>
      <c r="E176" s="126" t="s">
        <v>313</v>
      </c>
      <c r="F176" s="127" t="s">
        <v>314</v>
      </c>
      <c r="G176" s="128" t="s">
        <v>170</v>
      </c>
      <c r="H176" s="129">
        <v>10</v>
      </c>
      <c r="I176" s="130"/>
      <c r="J176" s="131">
        <f>ROUND(I176*H176,2)</f>
        <v>0</v>
      </c>
      <c r="K176" s="127" t="s">
        <v>130</v>
      </c>
      <c r="L176" s="31"/>
      <c r="M176" s="132" t="s">
        <v>19</v>
      </c>
      <c r="N176" s="133" t="s">
        <v>43</v>
      </c>
      <c r="P176" s="134">
        <f>O176*H176</f>
        <v>0</v>
      </c>
      <c r="Q176" s="134">
        <v>0</v>
      </c>
      <c r="R176" s="134">
        <f>Q176*H176</f>
        <v>0</v>
      </c>
      <c r="S176" s="134">
        <v>0</v>
      </c>
      <c r="T176" s="134">
        <f>S176*H176</f>
        <v>0</v>
      </c>
      <c r="U176" s="135" t="s">
        <v>19</v>
      </c>
      <c r="AR176" s="136" t="s">
        <v>131</v>
      </c>
      <c r="AT176" s="136" t="s">
        <v>126</v>
      </c>
      <c r="AU176" s="136" t="s">
        <v>82</v>
      </c>
      <c r="AY176" s="16" t="s">
        <v>122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80</v>
      </c>
      <c r="BK176" s="137">
        <f>ROUND(I176*H176,2)</f>
        <v>0</v>
      </c>
      <c r="BL176" s="16" t="s">
        <v>131</v>
      </c>
      <c r="BM176" s="136" t="s">
        <v>315</v>
      </c>
    </row>
    <row r="177" spans="2:65" s="1" customFormat="1" ht="11.25">
      <c r="B177" s="31"/>
      <c r="D177" s="138" t="s">
        <v>133</v>
      </c>
      <c r="F177" s="139" t="s">
        <v>316</v>
      </c>
      <c r="I177" s="140"/>
      <c r="L177" s="31"/>
      <c r="M177" s="141"/>
      <c r="U177" s="52"/>
      <c r="AT177" s="16" t="s">
        <v>133</v>
      </c>
      <c r="AU177" s="16" t="s">
        <v>82</v>
      </c>
    </row>
    <row r="178" spans="2:65" s="1" customFormat="1" ht="11.25">
      <c r="B178" s="31"/>
      <c r="D178" s="142" t="s">
        <v>135</v>
      </c>
      <c r="F178" s="143" t="s">
        <v>317</v>
      </c>
      <c r="I178" s="140"/>
      <c r="L178" s="31"/>
      <c r="M178" s="141"/>
      <c r="U178" s="52"/>
      <c r="AT178" s="16" t="s">
        <v>135</v>
      </c>
      <c r="AU178" s="16" t="s">
        <v>82</v>
      </c>
    </row>
    <row r="179" spans="2:65" s="1" customFormat="1" ht="16.5" customHeight="1">
      <c r="B179" s="31"/>
      <c r="C179" s="125" t="s">
        <v>318</v>
      </c>
      <c r="D179" s="125" t="s">
        <v>126</v>
      </c>
      <c r="E179" s="126" t="s">
        <v>319</v>
      </c>
      <c r="F179" s="127" t="s">
        <v>320</v>
      </c>
      <c r="G179" s="128" t="s">
        <v>321</v>
      </c>
      <c r="H179" s="129">
        <v>1</v>
      </c>
      <c r="I179" s="130"/>
      <c r="J179" s="131">
        <f>ROUND(I179*H179,2)</f>
        <v>0</v>
      </c>
      <c r="K179" s="127" t="s">
        <v>276</v>
      </c>
      <c r="L179" s="31"/>
      <c r="M179" s="132" t="s">
        <v>19</v>
      </c>
      <c r="N179" s="133" t="s">
        <v>43</v>
      </c>
      <c r="P179" s="134">
        <f>O179*H179</f>
        <v>0</v>
      </c>
      <c r="Q179" s="134">
        <v>0</v>
      </c>
      <c r="R179" s="134">
        <f>Q179*H179</f>
        <v>0</v>
      </c>
      <c r="S179" s="134">
        <v>0</v>
      </c>
      <c r="T179" s="134">
        <f>S179*H179</f>
        <v>0</v>
      </c>
      <c r="U179" s="135" t="s">
        <v>19</v>
      </c>
      <c r="AR179" s="136" t="s">
        <v>131</v>
      </c>
      <c r="AT179" s="136" t="s">
        <v>126</v>
      </c>
      <c r="AU179" s="136" t="s">
        <v>82</v>
      </c>
      <c r="AY179" s="16" t="s">
        <v>122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6" t="s">
        <v>80</v>
      </c>
      <c r="BK179" s="137">
        <f>ROUND(I179*H179,2)</f>
        <v>0</v>
      </c>
      <c r="BL179" s="16" t="s">
        <v>131</v>
      </c>
      <c r="BM179" s="136" t="s">
        <v>322</v>
      </c>
    </row>
    <row r="180" spans="2:65" s="1" customFormat="1" ht="19.5">
      <c r="B180" s="31"/>
      <c r="D180" s="138" t="s">
        <v>133</v>
      </c>
      <c r="F180" s="139" t="s">
        <v>323</v>
      </c>
      <c r="I180" s="140"/>
      <c r="L180" s="31"/>
      <c r="M180" s="141"/>
      <c r="U180" s="52"/>
      <c r="AT180" s="16" t="s">
        <v>133</v>
      </c>
      <c r="AU180" s="16" t="s">
        <v>82</v>
      </c>
    </row>
    <row r="181" spans="2:65" s="1" customFormat="1" ht="11.25">
      <c r="B181" s="31"/>
      <c r="D181" s="142" t="s">
        <v>135</v>
      </c>
      <c r="F181" s="143" t="s">
        <v>324</v>
      </c>
      <c r="I181" s="140"/>
      <c r="L181" s="31"/>
      <c r="M181" s="141"/>
      <c r="U181" s="52"/>
      <c r="AT181" s="16" t="s">
        <v>135</v>
      </c>
      <c r="AU181" s="16" t="s">
        <v>82</v>
      </c>
    </row>
    <row r="182" spans="2:65" s="1" customFormat="1" ht="16.5" customHeight="1">
      <c r="B182" s="31"/>
      <c r="C182" s="125" t="s">
        <v>325</v>
      </c>
      <c r="D182" s="125" t="s">
        <v>126</v>
      </c>
      <c r="E182" s="126" t="s">
        <v>326</v>
      </c>
      <c r="F182" s="127" t="s">
        <v>327</v>
      </c>
      <c r="G182" s="128" t="s">
        <v>321</v>
      </c>
      <c r="H182" s="129">
        <v>1</v>
      </c>
      <c r="I182" s="130"/>
      <c r="J182" s="131">
        <f>ROUND(I182*H182,2)</f>
        <v>0</v>
      </c>
      <c r="K182" s="127" t="s">
        <v>276</v>
      </c>
      <c r="L182" s="31"/>
      <c r="M182" s="132" t="s">
        <v>19</v>
      </c>
      <c r="N182" s="133" t="s">
        <v>43</v>
      </c>
      <c r="P182" s="134">
        <f>O182*H182</f>
        <v>0</v>
      </c>
      <c r="Q182" s="134">
        <v>0</v>
      </c>
      <c r="R182" s="134">
        <f>Q182*H182</f>
        <v>0</v>
      </c>
      <c r="S182" s="134">
        <v>0</v>
      </c>
      <c r="T182" s="134">
        <f>S182*H182</f>
        <v>0</v>
      </c>
      <c r="U182" s="135" t="s">
        <v>19</v>
      </c>
      <c r="AR182" s="136" t="s">
        <v>131</v>
      </c>
      <c r="AT182" s="136" t="s">
        <v>126</v>
      </c>
      <c r="AU182" s="136" t="s">
        <v>82</v>
      </c>
      <c r="AY182" s="16" t="s">
        <v>122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6" t="s">
        <v>80</v>
      </c>
      <c r="BK182" s="137">
        <f>ROUND(I182*H182,2)</f>
        <v>0</v>
      </c>
      <c r="BL182" s="16" t="s">
        <v>131</v>
      </c>
      <c r="BM182" s="136" t="s">
        <v>328</v>
      </c>
    </row>
    <row r="183" spans="2:65" s="1" customFormat="1" ht="19.5">
      <c r="B183" s="31"/>
      <c r="D183" s="138" t="s">
        <v>133</v>
      </c>
      <c r="F183" s="139" t="s">
        <v>329</v>
      </c>
      <c r="I183" s="140"/>
      <c r="L183" s="31"/>
      <c r="M183" s="141"/>
      <c r="U183" s="52"/>
      <c r="AT183" s="16" t="s">
        <v>133</v>
      </c>
      <c r="AU183" s="16" t="s">
        <v>82</v>
      </c>
    </row>
    <row r="184" spans="2:65" s="1" customFormat="1" ht="11.25">
      <c r="B184" s="31"/>
      <c r="D184" s="142" t="s">
        <v>135</v>
      </c>
      <c r="F184" s="143" t="s">
        <v>330</v>
      </c>
      <c r="I184" s="140"/>
      <c r="L184" s="31"/>
      <c r="M184" s="141"/>
      <c r="U184" s="52"/>
      <c r="AT184" s="16" t="s">
        <v>135</v>
      </c>
      <c r="AU184" s="16" t="s">
        <v>82</v>
      </c>
    </row>
    <row r="185" spans="2:65" s="1" customFormat="1" ht="16.5" customHeight="1">
      <c r="B185" s="31"/>
      <c r="C185" s="125" t="s">
        <v>331</v>
      </c>
      <c r="D185" s="125" t="s">
        <v>126</v>
      </c>
      <c r="E185" s="126" t="s">
        <v>332</v>
      </c>
      <c r="F185" s="127" t="s">
        <v>333</v>
      </c>
      <c r="G185" s="128" t="s">
        <v>321</v>
      </c>
      <c r="H185" s="129">
        <v>1</v>
      </c>
      <c r="I185" s="130"/>
      <c r="J185" s="131">
        <f>ROUND(I185*H185,2)</f>
        <v>0</v>
      </c>
      <c r="K185" s="127" t="s">
        <v>276</v>
      </c>
      <c r="L185" s="31"/>
      <c r="M185" s="132" t="s">
        <v>19</v>
      </c>
      <c r="N185" s="133" t="s">
        <v>43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4">
        <f>S185*H185</f>
        <v>0</v>
      </c>
      <c r="U185" s="135" t="s">
        <v>19</v>
      </c>
      <c r="AR185" s="136" t="s">
        <v>131</v>
      </c>
      <c r="AT185" s="136" t="s">
        <v>126</v>
      </c>
      <c r="AU185" s="136" t="s">
        <v>82</v>
      </c>
      <c r="AY185" s="16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80</v>
      </c>
      <c r="BK185" s="137">
        <f>ROUND(I185*H185,2)</f>
        <v>0</v>
      </c>
      <c r="BL185" s="16" t="s">
        <v>131</v>
      </c>
      <c r="BM185" s="136" t="s">
        <v>334</v>
      </c>
    </row>
    <row r="186" spans="2:65" s="1" customFormat="1" ht="19.5">
      <c r="B186" s="31"/>
      <c r="D186" s="138" t="s">
        <v>133</v>
      </c>
      <c r="F186" s="139" t="s">
        <v>335</v>
      </c>
      <c r="I186" s="140"/>
      <c r="L186" s="31"/>
      <c r="M186" s="141"/>
      <c r="U186" s="52"/>
      <c r="AT186" s="16" t="s">
        <v>133</v>
      </c>
      <c r="AU186" s="16" t="s">
        <v>82</v>
      </c>
    </row>
    <row r="187" spans="2:65" s="1" customFormat="1" ht="11.25">
      <c r="B187" s="31"/>
      <c r="D187" s="142" t="s">
        <v>135</v>
      </c>
      <c r="F187" s="143" t="s">
        <v>336</v>
      </c>
      <c r="I187" s="140"/>
      <c r="L187" s="31"/>
      <c r="M187" s="141"/>
      <c r="U187" s="52"/>
      <c r="AT187" s="16" t="s">
        <v>135</v>
      </c>
      <c r="AU187" s="16" t="s">
        <v>82</v>
      </c>
    </row>
    <row r="188" spans="2:65" s="11" customFormat="1" ht="22.9" customHeight="1">
      <c r="B188" s="113"/>
      <c r="D188" s="114" t="s">
        <v>71</v>
      </c>
      <c r="E188" s="123" t="s">
        <v>337</v>
      </c>
      <c r="F188" s="123" t="s">
        <v>338</v>
      </c>
      <c r="I188" s="116"/>
      <c r="J188" s="124">
        <f>BK188</f>
        <v>0</v>
      </c>
      <c r="L188" s="113"/>
      <c r="M188" s="118"/>
      <c r="P188" s="119">
        <f>SUM(P189:P277)</f>
        <v>0</v>
      </c>
      <c r="R188" s="119">
        <f>SUM(R189:R277)</f>
        <v>3.8042196500000007</v>
      </c>
      <c r="T188" s="119">
        <f>SUM(T189:T277)</f>
        <v>7.995000000000001</v>
      </c>
      <c r="U188" s="120"/>
      <c r="AR188" s="114" t="s">
        <v>339</v>
      </c>
      <c r="AT188" s="121" t="s">
        <v>71</v>
      </c>
      <c r="AU188" s="121" t="s">
        <v>80</v>
      </c>
      <c r="AY188" s="114" t="s">
        <v>122</v>
      </c>
      <c r="BK188" s="122">
        <f>SUM(BK189:BK277)</f>
        <v>0</v>
      </c>
    </row>
    <row r="189" spans="2:65" s="1" customFormat="1" ht="21.75" customHeight="1">
      <c r="B189" s="31"/>
      <c r="C189" s="125" t="s">
        <v>340</v>
      </c>
      <c r="D189" s="125" t="s">
        <v>126</v>
      </c>
      <c r="E189" s="126" t="s">
        <v>341</v>
      </c>
      <c r="F189" s="127" t="s">
        <v>342</v>
      </c>
      <c r="G189" s="128" t="s">
        <v>170</v>
      </c>
      <c r="H189" s="129">
        <v>1000</v>
      </c>
      <c r="I189" s="130"/>
      <c r="J189" s="131">
        <f>ROUND(I189*H189,2)</f>
        <v>0</v>
      </c>
      <c r="K189" s="127" t="s">
        <v>130</v>
      </c>
      <c r="L189" s="31"/>
      <c r="M189" s="132" t="s">
        <v>19</v>
      </c>
      <c r="N189" s="133" t="s">
        <v>43</v>
      </c>
      <c r="P189" s="134">
        <f>O189*H189</f>
        <v>0</v>
      </c>
      <c r="Q189" s="134">
        <v>1.9999999999999999E-6</v>
      </c>
      <c r="R189" s="134">
        <f>Q189*H189</f>
        <v>2E-3</v>
      </c>
      <c r="S189" s="134">
        <v>0</v>
      </c>
      <c r="T189" s="134">
        <f>S189*H189</f>
        <v>0</v>
      </c>
      <c r="U189" s="135" t="s">
        <v>19</v>
      </c>
      <c r="AR189" s="136" t="s">
        <v>204</v>
      </c>
      <c r="AT189" s="136" t="s">
        <v>126</v>
      </c>
      <c r="AU189" s="136" t="s">
        <v>82</v>
      </c>
      <c r="AY189" s="16" t="s">
        <v>122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80</v>
      </c>
      <c r="BK189" s="137">
        <f>ROUND(I189*H189,2)</f>
        <v>0</v>
      </c>
      <c r="BL189" s="16" t="s">
        <v>204</v>
      </c>
      <c r="BM189" s="136" t="s">
        <v>343</v>
      </c>
    </row>
    <row r="190" spans="2:65" s="1" customFormat="1" ht="19.5">
      <c r="B190" s="31"/>
      <c r="D190" s="138" t="s">
        <v>133</v>
      </c>
      <c r="F190" s="139" t="s">
        <v>344</v>
      </c>
      <c r="I190" s="140"/>
      <c r="L190" s="31"/>
      <c r="M190" s="141"/>
      <c r="U190" s="52"/>
      <c r="AT190" s="16" t="s">
        <v>133</v>
      </c>
      <c r="AU190" s="16" t="s">
        <v>82</v>
      </c>
    </row>
    <row r="191" spans="2:65" s="1" customFormat="1" ht="11.25">
      <c r="B191" s="31"/>
      <c r="D191" s="142" t="s">
        <v>135</v>
      </c>
      <c r="F191" s="143" t="s">
        <v>345</v>
      </c>
      <c r="I191" s="140"/>
      <c r="L191" s="31"/>
      <c r="M191" s="141"/>
      <c r="U191" s="52"/>
      <c r="AT191" s="16" t="s">
        <v>135</v>
      </c>
      <c r="AU191" s="16" t="s">
        <v>82</v>
      </c>
    </row>
    <row r="192" spans="2:65" s="1" customFormat="1" ht="24.2" customHeight="1">
      <c r="B192" s="31"/>
      <c r="C192" s="125" t="s">
        <v>346</v>
      </c>
      <c r="D192" s="125" t="s">
        <v>126</v>
      </c>
      <c r="E192" s="126" t="s">
        <v>347</v>
      </c>
      <c r="F192" s="127" t="s">
        <v>348</v>
      </c>
      <c r="G192" s="128" t="s">
        <v>170</v>
      </c>
      <c r="H192" s="129">
        <v>100</v>
      </c>
      <c r="I192" s="130"/>
      <c r="J192" s="131">
        <f>ROUND(I192*H192,2)</f>
        <v>0</v>
      </c>
      <c r="K192" s="127" t="s">
        <v>130</v>
      </c>
      <c r="L192" s="31"/>
      <c r="M192" s="132" t="s">
        <v>19</v>
      </c>
      <c r="N192" s="133" t="s">
        <v>43</v>
      </c>
      <c r="P192" s="134">
        <f>O192*H192</f>
        <v>0</v>
      </c>
      <c r="Q192" s="134">
        <v>3.5715E-6</v>
      </c>
      <c r="R192" s="134">
        <f>Q192*H192</f>
        <v>3.5714999999999998E-4</v>
      </c>
      <c r="S192" s="134">
        <v>0</v>
      </c>
      <c r="T192" s="134">
        <f>S192*H192</f>
        <v>0</v>
      </c>
      <c r="U192" s="135" t="s">
        <v>19</v>
      </c>
      <c r="AR192" s="136" t="s">
        <v>204</v>
      </c>
      <c r="AT192" s="136" t="s">
        <v>126</v>
      </c>
      <c r="AU192" s="136" t="s">
        <v>82</v>
      </c>
      <c r="AY192" s="16" t="s">
        <v>122</v>
      </c>
      <c r="BE192" s="137">
        <f>IF(N192="základní",J192,0)</f>
        <v>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6" t="s">
        <v>80</v>
      </c>
      <c r="BK192" s="137">
        <f>ROUND(I192*H192,2)</f>
        <v>0</v>
      </c>
      <c r="BL192" s="16" t="s">
        <v>204</v>
      </c>
      <c r="BM192" s="136" t="s">
        <v>349</v>
      </c>
    </row>
    <row r="193" spans="2:65" s="1" customFormat="1" ht="19.5">
      <c r="B193" s="31"/>
      <c r="D193" s="138" t="s">
        <v>133</v>
      </c>
      <c r="F193" s="139" t="s">
        <v>350</v>
      </c>
      <c r="I193" s="140"/>
      <c r="L193" s="31"/>
      <c r="M193" s="141"/>
      <c r="U193" s="52"/>
      <c r="AT193" s="16" t="s">
        <v>133</v>
      </c>
      <c r="AU193" s="16" t="s">
        <v>82</v>
      </c>
    </row>
    <row r="194" spans="2:65" s="1" customFormat="1" ht="11.25">
      <c r="B194" s="31"/>
      <c r="D194" s="142" t="s">
        <v>135</v>
      </c>
      <c r="F194" s="143" t="s">
        <v>351</v>
      </c>
      <c r="I194" s="140"/>
      <c r="L194" s="31"/>
      <c r="M194" s="141"/>
      <c r="U194" s="52"/>
      <c r="AT194" s="16" t="s">
        <v>135</v>
      </c>
      <c r="AU194" s="16" t="s">
        <v>82</v>
      </c>
    </row>
    <row r="195" spans="2:65" s="1" customFormat="1" ht="24.2" customHeight="1">
      <c r="B195" s="31"/>
      <c r="C195" s="144" t="s">
        <v>352</v>
      </c>
      <c r="D195" s="144" t="s">
        <v>138</v>
      </c>
      <c r="E195" s="145" t="s">
        <v>353</v>
      </c>
      <c r="F195" s="146" t="s">
        <v>354</v>
      </c>
      <c r="G195" s="147" t="s">
        <v>355</v>
      </c>
      <c r="H195" s="148">
        <v>11</v>
      </c>
      <c r="I195" s="149"/>
      <c r="J195" s="150">
        <f>ROUND(I195*H195,2)</f>
        <v>0</v>
      </c>
      <c r="K195" s="146" t="s">
        <v>130</v>
      </c>
      <c r="L195" s="151"/>
      <c r="M195" s="152" t="s">
        <v>19</v>
      </c>
      <c r="N195" s="153" t="s">
        <v>43</v>
      </c>
      <c r="P195" s="134">
        <f>O195*H195</f>
        <v>0</v>
      </c>
      <c r="Q195" s="134">
        <v>1.2999999999999999E-4</v>
      </c>
      <c r="R195" s="134">
        <f>Q195*H195</f>
        <v>1.4299999999999998E-3</v>
      </c>
      <c r="S195" s="134">
        <v>0</v>
      </c>
      <c r="T195" s="134">
        <f>S195*H195</f>
        <v>0</v>
      </c>
      <c r="U195" s="135" t="s">
        <v>19</v>
      </c>
      <c r="AR195" s="136" t="s">
        <v>356</v>
      </c>
      <c r="AT195" s="136" t="s">
        <v>138</v>
      </c>
      <c r="AU195" s="136" t="s">
        <v>82</v>
      </c>
      <c r="AY195" s="16" t="s">
        <v>122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6" t="s">
        <v>80</v>
      </c>
      <c r="BK195" s="137">
        <f>ROUND(I195*H195,2)</f>
        <v>0</v>
      </c>
      <c r="BL195" s="16" t="s">
        <v>204</v>
      </c>
      <c r="BM195" s="136" t="s">
        <v>357</v>
      </c>
    </row>
    <row r="196" spans="2:65" s="1" customFormat="1" ht="11.25">
      <c r="B196" s="31"/>
      <c r="D196" s="138" t="s">
        <v>133</v>
      </c>
      <c r="F196" s="139" t="s">
        <v>354</v>
      </c>
      <c r="I196" s="140"/>
      <c r="L196" s="31"/>
      <c r="M196" s="141"/>
      <c r="U196" s="52"/>
      <c r="AT196" s="16" t="s">
        <v>133</v>
      </c>
      <c r="AU196" s="16" t="s">
        <v>82</v>
      </c>
    </row>
    <row r="197" spans="2:65" s="1" customFormat="1" ht="16.5" customHeight="1">
      <c r="B197" s="31"/>
      <c r="C197" s="125" t="s">
        <v>358</v>
      </c>
      <c r="D197" s="125" t="s">
        <v>126</v>
      </c>
      <c r="E197" s="126" t="s">
        <v>359</v>
      </c>
      <c r="F197" s="127" t="s">
        <v>360</v>
      </c>
      <c r="G197" s="128" t="s">
        <v>129</v>
      </c>
      <c r="H197" s="129">
        <v>100</v>
      </c>
      <c r="I197" s="130"/>
      <c r="J197" s="131">
        <f>ROUND(I197*H197,2)</f>
        <v>0</v>
      </c>
      <c r="K197" s="127" t="s">
        <v>130</v>
      </c>
      <c r="L197" s="31"/>
      <c r="M197" s="132" t="s">
        <v>19</v>
      </c>
      <c r="N197" s="133" t="s">
        <v>43</v>
      </c>
      <c r="P197" s="134">
        <f>O197*H197</f>
        <v>0</v>
      </c>
      <c r="Q197" s="134">
        <v>1.4999999999999999E-4</v>
      </c>
      <c r="R197" s="134">
        <f>Q197*H197</f>
        <v>1.4999999999999999E-2</v>
      </c>
      <c r="S197" s="134">
        <v>0</v>
      </c>
      <c r="T197" s="134">
        <f>S197*H197</f>
        <v>0</v>
      </c>
      <c r="U197" s="135" t="s">
        <v>19</v>
      </c>
      <c r="AR197" s="136" t="s">
        <v>204</v>
      </c>
      <c r="AT197" s="136" t="s">
        <v>126</v>
      </c>
      <c r="AU197" s="136" t="s">
        <v>82</v>
      </c>
      <c r="AY197" s="16" t="s">
        <v>122</v>
      </c>
      <c r="BE197" s="137">
        <f>IF(N197="základní",J197,0)</f>
        <v>0</v>
      </c>
      <c r="BF197" s="137">
        <f>IF(N197="snížená",J197,0)</f>
        <v>0</v>
      </c>
      <c r="BG197" s="137">
        <f>IF(N197="zákl. přenesená",J197,0)</f>
        <v>0</v>
      </c>
      <c r="BH197" s="137">
        <f>IF(N197="sníž. přenesená",J197,0)</f>
        <v>0</v>
      </c>
      <c r="BI197" s="137">
        <f>IF(N197="nulová",J197,0)</f>
        <v>0</v>
      </c>
      <c r="BJ197" s="16" t="s">
        <v>80</v>
      </c>
      <c r="BK197" s="137">
        <f>ROUND(I197*H197,2)</f>
        <v>0</v>
      </c>
      <c r="BL197" s="16" t="s">
        <v>204</v>
      </c>
      <c r="BM197" s="136" t="s">
        <v>361</v>
      </c>
    </row>
    <row r="198" spans="2:65" s="1" customFormat="1" ht="11.25">
      <c r="B198" s="31"/>
      <c r="D198" s="138" t="s">
        <v>133</v>
      </c>
      <c r="F198" s="139" t="s">
        <v>362</v>
      </c>
      <c r="I198" s="140"/>
      <c r="L198" s="31"/>
      <c r="M198" s="141"/>
      <c r="U198" s="52"/>
      <c r="AT198" s="16" t="s">
        <v>133</v>
      </c>
      <c r="AU198" s="16" t="s">
        <v>82</v>
      </c>
    </row>
    <row r="199" spans="2:65" s="1" customFormat="1" ht="11.25">
      <c r="B199" s="31"/>
      <c r="D199" s="142" t="s">
        <v>135</v>
      </c>
      <c r="F199" s="143" t="s">
        <v>363</v>
      </c>
      <c r="I199" s="140"/>
      <c r="L199" s="31"/>
      <c r="M199" s="141"/>
      <c r="U199" s="52"/>
      <c r="AT199" s="16" t="s">
        <v>135</v>
      </c>
      <c r="AU199" s="16" t="s">
        <v>82</v>
      </c>
    </row>
    <row r="200" spans="2:65" s="1" customFormat="1" ht="16.5" customHeight="1">
      <c r="B200" s="31"/>
      <c r="C200" s="125" t="s">
        <v>364</v>
      </c>
      <c r="D200" s="125" t="s">
        <v>126</v>
      </c>
      <c r="E200" s="126" t="s">
        <v>365</v>
      </c>
      <c r="F200" s="127" t="s">
        <v>366</v>
      </c>
      <c r="G200" s="128" t="s">
        <v>129</v>
      </c>
      <c r="H200" s="129">
        <v>100</v>
      </c>
      <c r="I200" s="130"/>
      <c r="J200" s="131">
        <f>ROUND(I200*H200,2)</f>
        <v>0</v>
      </c>
      <c r="K200" s="127" t="s">
        <v>130</v>
      </c>
      <c r="L200" s="31"/>
      <c r="M200" s="132" t="s">
        <v>19</v>
      </c>
      <c r="N200" s="133" t="s">
        <v>43</v>
      </c>
      <c r="P200" s="134">
        <f>O200*H200</f>
        <v>0</v>
      </c>
      <c r="Q200" s="134">
        <v>2.5999999999999998E-4</v>
      </c>
      <c r="R200" s="134">
        <f>Q200*H200</f>
        <v>2.5999999999999999E-2</v>
      </c>
      <c r="S200" s="134">
        <v>0</v>
      </c>
      <c r="T200" s="134">
        <f>S200*H200</f>
        <v>0</v>
      </c>
      <c r="U200" s="135" t="s">
        <v>19</v>
      </c>
      <c r="AR200" s="136" t="s">
        <v>204</v>
      </c>
      <c r="AT200" s="136" t="s">
        <v>126</v>
      </c>
      <c r="AU200" s="136" t="s">
        <v>82</v>
      </c>
      <c r="AY200" s="16" t="s">
        <v>122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80</v>
      </c>
      <c r="BK200" s="137">
        <f>ROUND(I200*H200,2)</f>
        <v>0</v>
      </c>
      <c r="BL200" s="16" t="s">
        <v>204</v>
      </c>
      <c r="BM200" s="136" t="s">
        <v>367</v>
      </c>
    </row>
    <row r="201" spans="2:65" s="1" customFormat="1" ht="11.25">
      <c r="B201" s="31"/>
      <c r="D201" s="138" t="s">
        <v>133</v>
      </c>
      <c r="F201" s="139" t="s">
        <v>368</v>
      </c>
      <c r="I201" s="140"/>
      <c r="L201" s="31"/>
      <c r="M201" s="141"/>
      <c r="U201" s="52"/>
      <c r="AT201" s="16" t="s">
        <v>133</v>
      </c>
      <c r="AU201" s="16" t="s">
        <v>82</v>
      </c>
    </row>
    <row r="202" spans="2:65" s="1" customFormat="1" ht="11.25">
      <c r="B202" s="31"/>
      <c r="D202" s="142" t="s">
        <v>135</v>
      </c>
      <c r="F202" s="143" t="s">
        <v>369</v>
      </c>
      <c r="I202" s="140"/>
      <c r="L202" s="31"/>
      <c r="M202" s="141"/>
      <c r="U202" s="52"/>
      <c r="AT202" s="16" t="s">
        <v>135</v>
      </c>
      <c r="AU202" s="16" t="s">
        <v>82</v>
      </c>
    </row>
    <row r="203" spans="2:65" s="1" customFormat="1" ht="16.5" customHeight="1">
      <c r="B203" s="31"/>
      <c r="C203" s="125" t="s">
        <v>370</v>
      </c>
      <c r="D203" s="125" t="s">
        <v>126</v>
      </c>
      <c r="E203" s="126" t="s">
        <v>371</v>
      </c>
      <c r="F203" s="127" t="s">
        <v>372</v>
      </c>
      <c r="G203" s="128" t="s">
        <v>129</v>
      </c>
      <c r="H203" s="129">
        <v>500</v>
      </c>
      <c r="I203" s="130"/>
      <c r="J203" s="131">
        <f>ROUND(I203*H203,2)</f>
        <v>0</v>
      </c>
      <c r="K203" s="127" t="s">
        <v>130</v>
      </c>
      <c r="L203" s="31"/>
      <c r="M203" s="132" t="s">
        <v>19</v>
      </c>
      <c r="N203" s="133" t="s">
        <v>43</v>
      </c>
      <c r="P203" s="134">
        <f>O203*H203</f>
        <v>0</v>
      </c>
      <c r="Q203" s="134">
        <v>1.4999999999999999E-4</v>
      </c>
      <c r="R203" s="134">
        <f>Q203*H203</f>
        <v>7.4999999999999997E-2</v>
      </c>
      <c r="S203" s="134">
        <v>0</v>
      </c>
      <c r="T203" s="134">
        <f>S203*H203</f>
        <v>0</v>
      </c>
      <c r="U203" s="135" t="s">
        <v>19</v>
      </c>
      <c r="AR203" s="136" t="s">
        <v>204</v>
      </c>
      <c r="AT203" s="136" t="s">
        <v>126</v>
      </c>
      <c r="AU203" s="136" t="s">
        <v>82</v>
      </c>
      <c r="AY203" s="16" t="s">
        <v>122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6" t="s">
        <v>80</v>
      </c>
      <c r="BK203" s="137">
        <f>ROUND(I203*H203,2)</f>
        <v>0</v>
      </c>
      <c r="BL203" s="16" t="s">
        <v>204</v>
      </c>
      <c r="BM203" s="136" t="s">
        <v>373</v>
      </c>
    </row>
    <row r="204" spans="2:65" s="1" customFormat="1" ht="11.25">
      <c r="B204" s="31"/>
      <c r="D204" s="138" t="s">
        <v>133</v>
      </c>
      <c r="F204" s="139" t="s">
        <v>374</v>
      </c>
      <c r="I204" s="140"/>
      <c r="L204" s="31"/>
      <c r="M204" s="141"/>
      <c r="U204" s="52"/>
      <c r="AT204" s="16" t="s">
        <v>133</v>
      </c>
      <c r="AU204" s="16" t="s">
        <v>82</v>
      </c>
    </row>
    <row r="205" spans="2:65" s="1" customFormat="1" ht="11.25">
      <c r="B205" s="31"/>
      <c r="D205" s="142" t="s">
        <v>135</v>
      </c>
      <c r="F205" s="143" t="s">
        <v>375</v>
      </c>
      <c r="I205" s="140"/>
      <c r="L205" s="31"/>
      <c r="M205" s="141"/>
      <c r="U205" s="52"/>
      <c r="AT205" s="16" t="s">
        <v>135</v>
      </c>
      <c r="AU205" s="16" t="s">
        <v>82</v>
      </c>
    </row>
    <row r="206" spans="2:65" s="1" customFormat="1" ht="21.75" customHeight="1">
      <c r="B206" s="31"/>
      <c r="C206" s="125" t="s">
        <v>376</v>
      </c>
      <c r="D206" s="125" t="s">
        <v>126</v>
      </c>
      <c r="E206" s="126" t="s">
        <v>377</v>
      </c>
      <c r="F206" s="127" t="s">
        <v>378</v>
      </c>
      <c r="G206" s="128" t="s">
        <v>129</v>
      </c>
      <c r="H206" s="129">
        <v>500</v>
      </c>
      <c r="I206" s="130"/>
      <c r="J206" s="131">
        <f>ROUND(I206*H206,2)</f>
        <v>0</v>
      </c>
      <c r="K206" s="127" t="s">
        <v>130</v>
      </c>
      <c r="L206" s="31"/>
      <c r="M206" s="132" t="s">
        <v>19</v>
      </c>
      <c r="N206" s="133" t="s">
        <v>43</v>
      </c>
      <c r="P206" s="134">
        <f>O206*H206</f>
        <v>0</v>
      </c>
      <c r="Q206" s="134">
        <v>5.5849999999999997E-3</v>
      </c>
      <c r="R206" s="134">
        <f>Q206*H206</f>
        <v>2.7925</v>
      </c>
      <c r="S206" s="134">
        <v>0</v>
      </c>
      <c r="T206" s="134">
        <f>S206*H206</f>
        <v>0</v>
      </c>
      <c r="U206" s="135" t="s">
        <v>19</v>
      </c>
      <c r="AR206" s="136" t="s">
        <v>204</v>
      </c>
      <c r="AT206" s="136" t="s">
        <v>126</v>
      </c>
      <c r="AU206" s="136" t="s">
        <v>82</v>
      </c>
      <c r="AY206" s="16" t="s">
        <v>122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6" t="s">
        <v>80</v>
      </c>
      <c r="BK206" s="137">
        <f>ROUND(I206*H206,2)</f>
        <v>0</v>
      </c>
      <c r="BL206" s="16" t="s">
        <v>204</v>
      </c>
      <c r="BM206" s="136" t="s">
        <v>379</v>
      </c>
    </row>
    <row r="207" spans="2:65" s="1" customFormat="1" ht="11.25">
      <c r="B207" s="31"/>
      <c r="D207" s="138" t="s">
        <v>133</v>
      </c>
      <c r="F207" s="139" t="s">
        <v>380</v>
      </c>
      <c r="I207" s="140"/>
      <c r="L207" s="31"/>
      <c r="M207" s="141"/>
      <c r="U207" s="52"/>
      <c r="AT207" s="16" t="s">
        <v>133</v>
      </c>
      <c r="AU207" s="16" t="s">
        <v>82</v>
      </c>
    </row>
    <row r="208" spans="2:65" s="1" customFormat="1" ht="11.25">
      <c r="B208" s="31"/>
      <c r="D208" s="142" t="s">
        <v>135</v>
      </c>
      <c r="F208" s="143" t="s">
        <v>381</v>
      </c>
      <c r="I208" s="140"/>
      <c r="L208" s="31"/>
      <c r="M208" s="141"/>
      <c r="U208" s="52"/>
      <c r="AT208" s="16" t="s">
        <v>135</v>
      </c>
      <c r="AU208" s="16" t="s">
        <v>82</v>
      </c>
    </row>
    <row r="209" spans="2:65" s="1" customFormat="1" ht="16.5" customHeight="1">
      <c r="B209" s="31"/>
      <c r="C209" s="125" t="s">
        <v>382</v>
      </c>
      <c r="D209" s="125" t="s">
        <v>126</v>
      </c>
      <c r="E209" s="126" t="s">
        <v>383</v>
      </c>
      <c r="F209" s="127" t="s">
        <v>384</v>
      </c>
      <c r="G209" s="128" t="s">
        <v>170</v>
      </c>
      <c r="H209" s="129">
        <v>30</v>
      </c>
      <c r="I209" s="130"/>
      <c r="J209" s="131">
        <f>ROUND(I209*H209,2)</f>
        <v>0</v>
      </c>
      <c r="K209" s="127" t="s">
        <v>130</v>
      </c>
      <c r="L209" s="31"/>
      <c r="M209" s="132" t="s">
        <v>19</v>
      </c>
      <c r="N209" s="133" t="s">
        <v>43</v>
      </c>
      <c r="P209" s="134">
        <f>O209*H209</f>
        <v>0</v>
      </c>
      <c r="Q209" s="134">
        <v>1.0096000000000001E-2</v>
      </c>
      <c r="R209" s="134">
        <f>Q209*H209</f>
        <v>0.30288000000000004</v>
      </c>
      <c r="S209" s="134">
        <v>0</v>
      </c>
      <c r="T209" s="134">
        <f>S209*H209</f>
        <v>0</v>
      </c>
      <c r="U209" s="135" t="s">
        <v>19</v>
      </c>
      <c r="AR209" s="136" t="s">
        <v>204</v>
      </c>
      <c r="AT209" s="136" t="s">
        <v>126</v>
      </c>
      <c r="AU209" s="136" t="s">
        <v>82</v>
      </c>
      <c r="AY209" s="16" t="s">
        <v>122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80</v>
      </c>
      <c r="BK209" s="137">
        <f>ROUND(I209*H209,2)</f>
        <v>0</v>
      </c>
      <c r="BL209" s="16" t="s">
        <v>204</v>
      </c>
      <c r="BM209" s="136" t="s">
        <v>385</v>
      </c>
    </row>
    <row r="210" spans="2:65" s="1" customFormat="1" ht="11.25">
      <c r="B210" s="31"/>
      <c r="D210" s="138" t="s">
        <v>133</v>
      </c>
      <c r="F210" s="139" t="s">
        <v>386</v>
      </c>
      <c r="I210" s="140"/>
      <c r="L210" s="31"/>
      <c r="M210" s="141"/>
      <c r="U210" s="52"/>
      <c r="AT210" s="16" t="s">
        <v>133</v>
      </c>
      <c r="AU210" s="16" t="s">
        <v>82</v>
      </c>
    </row>
    <row r="211" spans="2:65" s="1" customFormat="1" ht="11.25">
      <c r="B211" s="31"/>
      <c r="D211" s="142" t="s">
        <v>135</v>
      </c>
      <c r="F211" s="143" t="s">
        <v>387</v>
      </c>
      <c r="I211" s="140"/>
      <c r="L211" s="31"/>
      <c r="M211" s="141"/>
      <c r="U211" s="52"/>
      <c r="AT211" s="16" t="s">
        <v>135</v>
      </c>
      <c r="AU211" s="16" t="s">
        <v>82</v>
      </c>
    </row>
    <row r="212" spans="2:65" s="1" customFormat="1" ht="21.75" customHeight="1">
      <c r="B212" s="31"/>
      <c r="C212" s="125" t="s">
        <v>388</v>
      </c>
      <c r="D212" s="125" t="s">
        <v>126</v>
      </c>
      <c r="E212" s="126" t="s">
        <v>389</v>
      </c>
      <c r="F212" s="127" t="s">
        <v>390</v>
      </c>
      <c r="G212" s="128" t="s">
        <v>170</v>
      </c>
      <c r="H212" s="129">
        <v>15</v>
      </c>
      <c r="I212" s="130"/>
      <c r="J212" s="131">
        <f>ROUND(I212*H212,2)</f>
        <v>0</v>
      </c>
      <c r="K212" s="127" t="s">
        <v>130</v>
      </c>
      <c r="L212" s="31"/>
      <c r="M212" s="132" t="s">
        <v>19</v>
      </c>
      <c r="N212" s="133" t="s">
        <v>43</v>
      </c>
      <c r="P212" s="134">
        <f>O212*H212</f>
        <v>0</v>
      </c>
      <c r="Q212" s="134">
        <v>3.8744000000000001E-2</v>
      </c>
      <c r="R212" s="134">
        <f>Q212*H212</f>
        <v>0.58116000000000001</v>
      </c>
      <c r="S212" s="134">
        <v>0</v>
      </c>
      <c r="T212" s="134">
        <f>S212*H212</f>
        <v>0</v>
      </c>
      <c r="U212" s="135" t="s">
        <v>19</v>
      </c>
      <c r="AR212" s="136" t="s">
        <v>204</v>
      </c>
      <c r="AT212" s="136" t="s">
        <v>126</v>
      </c>
      <c r="AU212" s="136" t="s">
        <v>82</v>
      </c>
      <c r="AY212" s="16" t="s">
        <v>122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6" t="s">
        <v>80</v>
      </c>
      <c r="BK212" s="137">
        <f>ROUND(I212*H212,2)</f>
        <v>0</v>
      </c>
      <c r="BL212" s="16" t="s">
        <v>204</v>
      </c>
      <c r="BM212" s="136" t="s">
        <v>391</v>
      </c>
    </row>
    <row r="213" spans="2:65" s="1" customFormat="1" ht="11.25">
      <c r="B213" s="31"/>
      <c r="D213" s="138" t="s">
        <v>133</v>
      </c>
      <c r="F213" s="139" t="s">
        <v>392</v>
      </c>
      <c r="I213" s="140"/>
      <c r="L213" s="31"/>
      <c r="M213" s="141"/>
      <c r="U213" s="52"/>
      <c r="AT213" s="16" t="s">
        <v>133</v>
      </c>
      <c r="AU213" s="16" t="s">
        <v>82</v>
      </c>
    </row>
    <row r="214" spans="2:65" s="1" customFormat="1" ht="11.25">
      <c r="B214" s="31"/>
      <c r="D214" s="142" t="s">
        <v>135</v>
      </c>
      <c r="F214" s="143" t="s">
        <v>393</v>
      </c>
      <c r="I214" s="140"/>
      <c r="L214" s="31"/>
      <c r="M214" s="141"/>
      <c r="U214" s="52"/>
      <c r="AT214" s="16" t="s">
        <v>135</v>
      </c>
      <c r="AU214" s="16" t="s">
        <v>82</v>
      </c>
    </row>
    <row r="215" spans="2:65" s="1" customFormat="1" ht="16.5" customHeight="1">
      <c r="B215" s="31"/>
      <c r="C215" s="125" t="s">
        <v>394</v>
      </c>
      <c r="D215" s="125" t="s">
        <v>126</v>
      </c>
      <c r="E215" s="126" t="s">
        <v>395</v>
      </c>
      <c r="F215" s="127" t="s">
        <v>396</v>
      </c>
      <c r="G215" s="128" t="s">
        <v>129</v>
      </c>
      <c r="H215" s="129">
        <v>75</v>
      </c>
      <c r="I215" s="130"/>
      <c r="J215" s="131">
        <f>ROUND(I215*H215,2)</f>
        <v>0</v>
      </c>
      <c r="K215" s="127" t="s">
        <v>130</v>
      </c>
      <c r="L215" s="31"/>
      <c r="M215" s="132" t="s">
        <v>19</v>
      </c>
      <c r="N215" s="133" t="s">
        <v>43</v>
      </c>
      <c r="P215" s="134">
        <f>O215*H215</f>
        <v>0</v>
      </c>
      <c r="Q215" s="134">
        <v>2.3099999999999999E-5</v>
      </c>
      <c r="R215" s="134">
        <f>Q215*H215</f>
        <v>1.7324999999999999E-3</v>
      </c>
      <c r="S215" s="134">
        <v>0</v>
      </c>
      <c r="T215" s="134">
        <f>S215*H215</f>
        <v>0</v>
      </c>
      <c r="U215" s="135" t="s">
        <v>19</v>
      </c>
      <c r="AR215" s="136" t="s">
        <v>204</v>
      </c>
      <c r="AT215" s="136" t="s">
        <v>126</v>
      </c>
      <c r="AU215" s="136" t="s">
        <v>82</v>
      </c>
      <c r="AY215" s="16" t="s">
        <v>122</v>
      </c>
      <c r="BE215" s="137">
        <f>IF(N215="základní",J215,0)</f>
        <v>0</v>
      </c>
      <c r="BF215" s="137">
        <f>IF(N215="snížená",J215,0)</f>
        <v>0</v>
      </c>
      <c r="BG215" s="137">
        <f>IF(N215="zákl. přenesená",J215,0)</f>
        <v>0</v>
      </c>
      <c r="BH215" s="137">
        <f>IF(N215="sníž. přenesená",J215,0)</f>
        <v>0</v>
      </c>
      <c r="BI215" s="137">
        <f>IF(N215="nulová",J215,0)</f>
        <v>0</v>
      </c>
      <c r="BJ215" s="16" t="s">
        <v>80</v>
      </c>
      <c r="BK215" s="137">
        <f>ROUND(I215*H215,2)</f>
        <v>0</v>
      </c>
      <c r="BL215" s="16" t="s">
        <v>204</v>
      </c>
      <c r="BM215" s="136" t="s">
        <v>397</v>
      </c>
    </row>
    <row r="216" spans="2:65" s="1" customFormat="1" ht="11.25">
      <c r="B216" s="31"/>
      <c r="D216" s="138" t="s">
        <v>133</v>
      </c>
      <c r="F216" s="139" t="s">
        <v>398</v>
      </c>
      <c r="I216" s="140"/>
      <c r="L216" s="31"/>
      <c r="M216" s="141"/>
      <c r="U216" s="52"/>
      <c r="AT216" s="16" t="s">
        <v>133</v>
      </c>
      <c r="AU216" s="16" t="s">
        <v>82</v>
      </c>
    </row>
    <row r="217" spans="2:65" s="1" customFormat="1" ht="11.25">
      <c r="B217" s="31"/>
      <c r="D217" s="142" t="s">
        <v>135</v>
      </c>
      <c r="F217" s="143" t="s">
        <v>399</v>
      </c>
      <c r="I217" s="140"/>
      <c r="L217" s="31"/>
      <c r="M217" s="141"/>
      <c r="U217" s="52"/>
      <c r="AT217" s="16" t="s">
        <v>135</v>
      </c>
      <c r="AU217" s="16" t="s">
        <v>82</v>
      </c>
    </row>
    <row r="218" spans="2:65" s="1" customFormat="1" ht="16.5" customHeight="1">
      <c r="B218" s="31"/>
      <c r="C218" s="125" t="s">
        <v>400</v>
      </c>
      <c r="D218" s="125" t="s">
        <v>126</v>
      </c>
      <c r="E218" s="126" t="s">
        <v>401</v>
      </c>
      <c r="F218" s="127" t="s">
        <v>402</v>
      </c>
      <c r="G218" s="128" t="s">
        <v>403</v>
      </c>
      <c r="H218" s="129">
        <v>15</v>
      </c>
      <c r="I218" s="130"/>
      <c r="J218" s="131">
        <f>ROUND(I218*H218,2)</f>
        <v>0</v>
      </c>
      <c r="K218" s="127" t="s">
        <v>130</v>
      </c>
      <c r="L218" s="31"/>
      <c r="M218" s="132" t="s">
        <v>19</v>
      </c>
      <c r="N218" s="133" t="s">
        <v>43</v>
      </c>
      <c r="P218" s="134">
        <f>O218*H218</f>
        <v>0</v>
      </c>
      <c r="Q218" s="134">
        <v>0</v>
      </c>
      <c r="R218" s="134">
        <f>Q218*H218</f>
        <v>0</v>
      </c>
      <c r="S218" s="134">
        <v>0.33</v>
      </c>
      <c r="T218" s="134">
        <f>S218*H218</f>
        <v>4.95</v>
      </c>
      <c r="U218" s="135" t="s">
        <v>19</v>
      </c>
      <c r="AR218" s="136" t="s">
        <v>204</v>
      </c>
      <c r="AT218" s="136" t="s">
        <v>126</v>
      </c>
      <c r="AU218" s="136" t="s">
        <v>82</v>
      </c>
      <c r="AY218" s="16" t="s">
        <v>122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6" t="s">
        <v>80</v>
      </c>
      <c r="BK218" s="137">
        <f>ROUND(I218*H218,2)</f>
        <v>0</v>
      </c>
      <c r="BL218" s="16" t="s">
        <v>204</v>
      </c>
      <c r="BM218" s="136" t="s">
        <v>404</v>
      </c>
    </row>
    <row r="219" spans="2:65" s="1" customFormat="1" ht="11.25">
      <c r="B219" s="31"/>
      <c r="D219" s="138" t="s">
        <v>133</v>
      </c>
      <c r="F219" s="139" t="s">
        <v>405</v>
      </c>
      <c r="I219" s="140"/>
      <c r="L219" s="31"/>
      <c r="M219" s="141"/>
      <c r="U219" s="52"/>
      <c r="AT219" s="16" t="s">
        <v>133</v>
      </c>
      <c r="AU219" s="16" t="s">
        <v>82</v>
      </c>
    </row>
    <row r="220" spans="2:65" s="1" customFormat="1" ht="11.25">
      <c r="B220" s="31"/>
      <c r="D220" s="142" t="s">
        <v>135</v>
      </c>
      <c r="F220" s="143" t="s">
        <v>406</v>
      </c>
      <c r="I220" s="140"/>
      <c r="L220" s="31"/>
      <c r="M220" s="141"/>
      <c r="U220" s="52"/>
      <c r="AT220" s="16" t="s">
        <v>135</v>
      </c>
      <c r="AU220" s="16" t="s">
        <v>82</v>
      </c>
    </row>
    <row r="221" spans="2:65" s="1" customFormat="1" ht="16.5" customHeight="1">
      <c r="B221" s="31"/>
      <c r="C221" s="125" t="s">
        <v>407</v>
      </c>
      <c r="D221" s="125" t="s">
        <v>126</v>
      </c>
      <c r="E221" s="126" t="s">
        <v>408</v>
      </c>
      <c r="F221" s="127" t="s">
        <v>409</v>
      </c>
      <c r="G221" s="128" t="s">
        <v>170</v>
      </c>
      <c r="H221" s="129">
        <v>50</v>
      </c>
      <c r="I221" s="130"/>
      <c r="J221" s="131">
        <f>ROUND(I221*H221,2)</f>
        <v>0</v>
      </c>
      <c r="K221" s="127" t="s">
        <v>130</v>
      </c>
      <c r="L221" s="31"/>
      <c r="M221" s="132" t="s">
        <v>19</v>
      </c>
      <c r="N221" s="133" t="s">
        <v>43</v>
      </c>
      <c r="P221" s="134">
        <f>O221*H221</f>
        <v>0</v>
      </c>
      <c r="Q221" s="134">
        <v>0</v>
      </c>
      <c r="R221" s="134">
        <f>Q221*H221</f>
        <v>0</v>
      </c>
      <c r="S221" s="134">
        <v>1E-3</v>
      </c>
      <c r="T221" s="134">
        <f>S221*H221</f>
        <v>0.05</v>
      </c>
      <c r="U221" s="135" t="s">
        <v>19</v>
      </c>
      <c r="AR221" s="136" t="s">
        <v>204</v>
      </c>
      <c r="AT221" s="136" t="s">
        <v>126</v>
      </c>
      <c r="AU221" s="136" t="s">
        <v>82</v>
      </c>
      <c r="AY221" s="16" t="s">
        <v>122</v>
      </c>
      <c r="BE221" s="137">
        <f>IF(N221="základní",J221,0)</f>
        <v>0</v>
      </c>
      <c r="BF221" s="137">
        <f>IF(N221="snížená",J221,0)</f>
        <v>0</v>
      </c>
      <c r="BG221" s="137">
        <f>IF(N221="zákl. přenesená",J221,0)</f>
        <v>0</v>
      </c>
      <c r="BH221" s="137">
        <f>IF(N221="sníž. přenesená",J221,0)</f>
        <v>0</v>
      </c>
      <c r="BI221" s="137">
        <f>IF(N221="nulová",J221,0)</f>
        <v>0</v>
      </c>
      <c r="BJ221" s="16" t="s">
        <v>80</v>
      </c>
      <c r="BK221" s="137">
        <f>ROUND(I221*H221,2)</f>
        <v>0</v>
      </c>
      <c r="BL221" s="16" t="s">
        <v>204</v>
      </c>
      <c r="BM221" s="136" t="s">
        <v>410</v>
      </c>
    </row>
    <row r="222" spans="2:65" s="1" customFormat="1" ht="11.25">
      <c r="B222" s="31"/>
      <c r="D222" s="138" t="s">
        <v>133</v>
      </c>
      <c r="F222" s="139" t="s">
        <v>411</v>
      </c>
      <c r="I222" s="140"/>
      <c r="L222" s="31"/>
      <c r="M222" s="141"/>
      <c r="U222" s="52"/>
      <c r="AT222" s="16" t="s">
        <v>133</v>
      </c>
      <c r="AU222" s="16" t="s">
        <v>82</v>
      </c>
    </row>
    <row r="223" spans="2:65" s="1" customFormat="1" ht="11.25">
      <c r="B223" s="31"/>
      <c r="D223" s="142" t="s">
        <v>135</v>
      </c>
      <c r="F223" s="143" t="s">
        <v>412</v>
      </c>
      <c r="I223" s="140"/>
      <c r="L223" s="31"/>
      <c r="M223" s="141"/>
      <c r="U223" s="52"/>
      <c r="AT223" s="16" t="s">
        <v>135</v>
      </c>
      <c r="AU223" s="16" t="s">
        <v>82</v>
      </c>
    </row>
    <row r="224" spans="2:65" s="1" customFormat="1" ht="16.5" customHeight="1">
      <c r="B224" s="31"/>
      <c r="C224" s="125" t="s">
        <v>413</v>
      </c>
      <c r="D224" s="125" t="s">
        <v>126</v>
      </c>
      <c r="E224" s="126" t="s">
        <v>414</v>
      </c>
      <c r="F224" s="127" t="s">
        <v>415</v>
      </c>
      <c r="G224" s="128" t="s">
        <v>170</v>
      </c>
      <c r="H224" s="129">
        <v>50</v>
      </c>
      <c r="I224" s="130"/>
      <c r="J224" s="131">
        <f>ROUND(I224*H224,2)</f>
        <v>0</v>
      </c>
      <c r="K224" s="127" t="s">
        <v>130</v>
      </c>
      <c r="L224" s="31"/>
      <c r="M224" s="132" t="s">
        <v>19</v>
      </c>
      <c r="N224" s="133" t="s">
        <v>43</v>
      </c>
      <c r="P224" s="134">
        <f>O224*H224</f>
        <v>0</v>
      </c>
      <c r="Q224" s="134">
        <v>0</v>
      </c>
      <c r="R224" s="134">
        <f>Q224*H224</f>
        <v>0</v>
      </c>
      <c r="S224" s="134">
        <v>4.0000000000000001E-3</v>
      </c>
      <c r="T224" s="134">
        <f>S224*H224</f>
        <v>0.2</v>
      </c>
      <c r="U224" s="135" t="s">
        <v>19</v>
      </c>
      <c r="AR224" s="136" t="s">
        <v>204</v>
      </c>
      <c r="AT224" s="136" t="s">
        <v>126</v>
      </c>
      <c r="AU224" s="136" t="s">
        <v>82</v>
      </c>
      <c r="AY224" s="16" t="s">
        <v>122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6" t="s">
        <v>80</v>
      </c>
      <c r="BK224" s="137">
        <f>ROUND(I224*H224,2)</f>
        <v>0</v>
      </c>
      <c r="BL224" s="16" t="s">
        <v>204</v>
      </c>
      <c r="BM224" s="136" t="s">
        <v>416</v>
      </c>
    </row>
    <row r="225" spans="2:65" s="1" customFormat="1" ht="11.25">
      <c r="B225" s="31"/>
      <c r="D225" s="138" t="s">
        <v>133</v>
      </c>
      <c r="F225" s="139" t="s">
        <v>417</v>
      </c>
      <c r="I225" s="140"/>
      <c r="L225" s="31"/>
      <c r="M225" s="141"/>
      <c r="U225" s="52"/>
      <c r="AT225" s="16" t="s">
        <v>133</v>
      </c>
      <c r="AU225" s="16" t="s">
        <v>82</v>
      </c>
    </row>
    <row r="226" spans="2:65" s="1" customFormat="1" ht="11.25">
      <c r="B226" s="31"/>
      <c r="D226" s="142" t="s">
        <v>135</v>
      </c>
      <c r="F226" s="143" t="s">
        <v>418</v>
      </c>
      <c r="I226" s="140"/>
      <c r="L226" s="31"/>
      <c r="M226" s="141"/>
      <c r="U226" s="52"/>
      <c r="AT226" s="16" t="s">
        <v>135</v>
      </c>
      <c r="AU226" s="16" t="s">
        <v>82</v>
      </c>
    </row>
    <row r="227" spans="2:65" s="1" customFormat="1" ht="16.5" customHeight="1">
      <c r="B227" s="31"/>
      <c r="C227" s="125" t="s">
        <v>419</v>
      </c>
      <c r="D227" s="125" t="s">
        <v>126</v>
      </c>
      <c r="E227" s="126" t="s">
        <v>420</v>
      </c>
      <c r="F227" s="127" t="s">
        <v>421</v>
      </c>
      <c r="G227" s="128" t="s">
        <v>170</v>
      </c>
      <c r="H227" s="129">
        <v>20</v>
      </c>
      <c r="I227" s="130"/>
      <c r="J227" s="131">
        <f>ROUND(I227*H227,2)</f>
        <v>0</v>
      </c>
      <c r="K227" s="127" t="s">
        <v>130</v>
      </c>
      <c r="L227" s="31"/>
      <c r="M227" s="132" t="s">
        <v>19</v>
      </c>
      <c r="N227" s="133" t="s">
        <v>43</v>
      </c>
      <c r="P227" s="134">
        <f>O227*H227</f>
        <v>0</v>
      </c>
      <c r="Q227" s="134">
        <v>0</v>
      </c>
      <c r="R227" s="134">
        <f>Q227*H227</f>
        <v>0</v>
      </c>
      <c r="S227" s="134">
        <v>7.0000000000000001E-3</v>
      </c>
      <c r="T227" s="134">
        <f>S227*H227</f>
        <v>0.14000000000000001</v>
      </c>
      <c r="U227" s="135" t="s">
        <v>19</v>
      </c>
      <c r="AR227" s="136" t="s">
        <v>204</v>
      </c>
      <c r="AT227" s="136" t="s">
        <v>126</v>
      </c>
      <c r="AU227" s="136" t="s">
        <v>82</v>
      </c>
      <c r="AY227" s="16" t="s">
        <v>122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6" t="s">
        <v>80</v>
      </c>
      <c r="BK227" s="137">
        <f>ROUND(I227*H227,2)</f>
        <v>0</v>
      </c>
      <c r="BL227" s="16" t="s">
        <v>204</v>
      </c>
      <c r="BM227" s="136" t="s">
        <v>422</v>
      </c>
    </row>
    <row r="228" spans="2:65" s="1" customFormat="1" ht="11.25">
      <c r="B228" s="31"/>
      <c r="D228" s="138" t="s">
        <v>133</v>
      </c>
      <c r="F228" s="139" t="s">
        <v>423</v>
      </c>
      <c r="I228" s="140"/>
      <c r="L228" s="31"/>
      <c r="M228" s="141"/>
      <c r="U228" s="52"/>
      <c r="AT228" s="16" t="s">
        <v>133</v>
      </c>
      <c r="AU228" s="16" t="s">
        <v>82</v>
      </c>
    </row>
    <row r="229" spans="2:65" s="1" customFormat="1" ht="11.25">
      <c r="B229" s="31"/>
      <c r="D229" s="142" t="s">
        <v>135</v>
      </c>
      <c r="F229" s="143" t="s">
        <v>424</v>
      </c>
      <c r="I229" s="140"/>
      <c r="L229" s="31"/>
      <c r="M229" s="141"/>
      <c r="U229" s="52"/>
      <c r="AT229" s="16" t="s">
        <v>135</v>
      </c>
      <c r="AU229" s="16" t="s">
        <v>82</v>
      </c>
    </row>
    <row r="230" spans="2:65" s="1" customFormat="1" ht="16.5" customHeight="1">
      <c r="B230" s="31"/>
      <c r="C230" s="125" t="s">
        <v>425</v>
      </c>
      <c r="D230" s="125" t="s">
        <v>126</v>
      </c>
      <c r="E230" s="126" t="s">
        <v>426</v>
      </c>
      <c r="F230" s="127" t="s">
        <v>427</v>
      </c>
      <c r="G230" s="128" t="s">
        <v>170</v>
      </c>
      <c r="H230" s="129">
        <v>10</v>
      </c>
      <c r="I230" s="130"/>
      <c r="J230" s="131">
        <f>ROUND(I230*H230,2)</f>
        <v>0</v>
      </c>
      <c r="K230" s="127" t="s">
        <v>130</v>
      </c>
      <c r="L230" s="31"/>
      <c r="M230" s="132" t="s">
        <v>19</v>
      </c>
      <c r="N230" s="133" t="s">
        <v>43</v>
      </c>
      <c r="P230" s="134">
        <f>O230*H230</f>
        <v>0</v>
      </c>
      <c r="Q230" s="134">
        <v>0</v>
      </c>
      <c r="R230" s="134">
        <f>Q230*H230</f>
        <v>0</v>
      </c>
      <c r="S230" s="134">
        <v>3.4000000000000002E-2</v>
      </c>
      <c r="T230" s="134">
        <f>S230*H230</f>
        <v>0.34</v>
      </c>
      <c r="U230" s="135" t="s">
        <v>19</v>
      </c>
      <c r="AR230" s="136" t="s">
        <v>204</v>
      </c>
      <c r="AT230" s="136" t="s">
        <v>126</v>
      </c>
      <c r="AU230" s="136" t="s">
        <v>82</v>
      </c>
      <c r="AY230" s="16" t="s">
        <v>122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6" t="s">
        <v>80</v>
      </c>
      <c r="BK230" s="137">
        <f>ROUND(I230*H230,2)</f>
        <v>0</v>
      </c>
      <c r="BL230" s="16" t="s">
        <v>204</v>
      </c>
      <c r="BM230" s="136" t="s">
        <v>428</v>
      </c>
    </row>
    <row r="231" spans="2:65" s="1" customFormat="1" ht="11.25">
      <c r="B231" s="31"/>
      <c r="D231" s="138" t="s">
        <v>133</v>
      </c>
      <c r="F231" s="139" t="s">
        <v>429</v>
      </c>
      <c r="I231" s="140"/>
      <c r="L231" s="31"/>
      <c r="M231" s="141"/>
      <c r="U231" s="52"/>
      <c r="AT231" s="16" t="s">
        <v>133</v>
      </c>
      <c r="AU231" s="16" t="s">
        <v>82</v>
      </c>
    </row>
    <row r="232" spans="2:65" s="1" customFormat="1" ht="11.25">
      <c r="B232" s="31"/>
      <c r="D232" s="142" t="s">
        <v>135</v>
      </c>
      <c r="F232" s="143" t="s">
        <v>430</v>
      </c>
      <c r="I232" s="140"/>
      <c r="L232" s="31"/>
      <c r="M232" s="141"/>
      <c r="U232" s="52"/>
      <c r="AT232" s="16" t="s">
        <v>135</v>
      </c>
      <c r="AU232" s="16" t="s">
        <v>82</v>
      </c>
    </row>
    <row r="233" spans="2:65" s="1" customFormat="1" ht="21.75" customHeight="1">
      <c r="B233" s="31"/>
      <c r="C233" s="125" t="s">
        <v>431</v>
      </c>
      <c r="D233" s="125" t="s">
        <v>126</v>
      </c>
      <c r="E233" s="126" t="s">
        <v>432</v>
      </c>
      <c r="F233" s="127" t="s">
        <v>433</v>
      </c>
      <c r="G233" s="128" t="s">
        <v>170</v>
      </c>
      <c r="H233" s="129">
        <v>10</v>
      </c>
      <c r="I233" s="130"/>
      <c r="J233" s="131">
        <f>ROUND(I233*H233,2)</f>
        <v>0</v>
      </c>
      <c r="K233" s="127" t="s">
        <v>130</v>
      </c>
      <c r="L233" s="31"/>
      <c r="M233" s="132" t="s">
        <v>19</v>
      </c>
      <c r="N233" s="133" t="s">
        <v>43</v>
      </c>
      <c r="P233" s="134">
        <f>O233*H233</f>
        <v>0</v>
      </c>
      <c r="Q233" s="134">
        <v>0</v>
      </c>
      <c r="R233" s="134">
        <f>Q233*H233</f>
        <v>0</v>
      </c>
      <c r="S233" s="134">
        <v>2.5000000000000001E-2</v>
      </c>
      <c r="T233" s="134">
        <f>S233*H233</f>
        <v>0.25</v>
      </c>
      <c r="U233" s="135" t="s">
        <v>19</v>
      </c>
      <c r="AR233" s="136" t="s">
        <v>204</v>
      </c>
      <c r="AT233" s="136" t="s">
        <v>126</v>
      </c>
      <c r="AU233" s="136" t="s">
        <v>82</v>
      </c>
      <c r="AY233" s="16" t="s">
        <v>122</v>
      </c>
      <c r="BE233" s="137">
        <f>IF(N233="základní",J233,0)</f>
        <v>0</v>
      </c>
      <c r="BF233" s="137">
        <f>IF(N233="snížená",J233,0)</f>
        <v>0</v>
      </c>
      <c r="BG233" s="137">
        <f>IF(N233="zákl. přenesená",J233,0)</f>
        <v>0</v>
      </c>
      <c r="BH233" s="137">
        <f>IF(N233="sníž. přenesená",J233,0)</f>
        <v>0</v>
      </c>
      <c r="BI233" s="137">
        <f>IF(N233="nulová",J233,0)</f>
        <v>0</v>
      </c>
      <c r="BJ233" s="16" t="s">
        <v>80</v>
      </c>
      <c r="BK233" s="137">
        <f>ROUND(I233*H233,2)</f>
        <v>0</v>
      </c>
      <c r="BL233" s="16" t="s">
        <v>204</v>
      </c>
      <c r="BM233" s="136" t="s">
        <v>434</v>
      </c>
    </row>
    <row r="234" spans="2:65" s="1" customFormat="1" ht="11.25">
      <c r="B234" s="31"/>
      <c r="D234" s="138" t="s">
        <v>133</v>
      </c>
      <c r="F234" s="139" t="s">
        <v>435</v>
      </c>
      <c r="I234" s="140"/>
      <c r="L234" s="31"/>
      <c r="M234" s="141"/>
      <c r="U234" s="52"/>
      <c r="AT234" s="16" t="s">
        <v>133</v>
      </c>
      <c r="AU234" s="16" t="s">
        <v>82</v>
      </c>
    </row>
    <row r="235" spans="2:65" s="1" customFormat="1" ht="11.25">
      <c r="B235" s="31"/>
      <c r="D235" s="142" t="s">
        <v>135</v>
      </c>
      <c r="F235" s="143" t="s">
        <v>436</v>
      </c>
      <c r="I235" s="140"/>
      <c r="L235" s="31"/>
      <c r="M235" s="141"/>
      <c r="U235" s="52"/>
      <c r="AT235" s="16" t="s">
        <v>135</v>
      </c>
      <c r="AU235" s="16" t="s">
        <v>82</v>
      </c>
    </row>
    <row r="236" spans="2:65" s="1" customFormat="1" ht="21.75" customHeight="1">
      <c r="B236" s="31"/>
      <c r="C236" s="125" t="s">
        <v>437</v>
      </c>
      <c r="D236" s="125" t="s">
        <v>126</v>
      </c>
      <c r="E236" s="126" t="s">
        <v>438</v>
      </c>
      <c r="F236" s="127" t="s">
        <v>439</v>
      </c>
      <c r="G236" s="128" t="s">
        <v>170</v>
      </c>
      <c r="H236" s="129">
        <v>150</v>
      </c>
      <c r="I236" s="130"/>
      <c r="J236" s="131">
        <f>ROUND(I236*H236,2)</f>
        <v>0</v>
      </c>
      <c r="K236" s="127" t="s">
        <v>130</v>
      </c>
      <c r="L236" s="31"/>
      <c r="M236" s="132" t="s">
        <v>19</v>
      </c>
      <c r="N236" s="133" t="s">
        <v>43</v>
      </c>
      <c r="P236" s="134">
        <f>O236*H236</f>
        <v>0</v>
      </c>
      <c r="Q236" s="134">
        <v>0</v>
      </c>
      <c r="R236" s="134">
        <f>Q236*H236</f>
        <v>0</v>
      </c>
      <c r="S236" s="134">
        <v>3.0000000000000001E-5</v>
      </c>
      <c r="T236" s="134">
        <f>S236*H236</f>
        <v>4.5000000000000005E-3</v>
      </c>
      <c r="U236" s="135" t="s">
        <v>19</v>
      </c>
      <c r="AR236" s="136" t="s">
        <v>204</v>
      </c>
      <c r="AT236" s="136" t="s">
        <v>126</v>
      </c>
      <c r="AU236" s="136" t="s">
        <v>82</v>
      </c>
      <c r="AY236" s="16" t="s">
        <v>122</v>
      </c>
      <c r="BE236" s="137">
        <f>IF(N236="základní",J236,0)</f>
        <v>0</v>
      </c>
      <c r="BF236" s="137">
        <f>IF(N236="snížená",J236,0)</f>
        <v>0</v>
      </c>
      <c r="BG236" s="137">
        <f>IF(N236="zákl. přenesená",J236,0)</f>
        <v>0</v>
      </c>
      <c r="BH236" s="137">
        <f>IF(N236="sníž. přenesená",J236,0)</f>
        <v>0</v>
      </c>
      <c r="BI236" s="137">
        <f>IF(N236="nulová",J236,0)</f>
        <v>0</v>
      </c>
      <c r="BJ236" s="16" t="s">
        <v>80</v>
      </c>
      <c r="BK236" s="137">
        <f>ROUND(I236*H236,2)</f>
        <v>0</v>
      </c>
      <c r="BL236" s="16" t="s">
        <v>204</v>
      </c>
      <c r="BM236" s="136" t="s">
        <v>440</v>
      </c>
    </row>
    <row r="237" spans="2:65" s="1" customFormat="1" ht="19.5">
      <c r="B237" s="31"/>
      <c r="D237" s="138" t="s">
        <v>133</v>
      </c>
      <c r="F237" s="139" t="s">
        <v>441</v>
      </c>
      <c r="I237" s="140"/>
      <c r="L237" s="31"/>
      <c r="M237" s="141"/>
      <c r="U237" s="52"/>
      <c r="AT237" s="16" t="s">
        <v>133</v>
      </c>
      <c r="AU237" s="16" t="s">
        <v>82</v>
      </c>
    </row>
    <row r="238" spans="2:65" s="1" customFormat="1" ht="11.25">
      <c r="B238" s="31"/>
      <c r="D238" s="142" t="s">
        <v>135</v>
      </c>
      <c r="F238" s="143" t="s">
        <v>442</v>
      </c>
      <c r="I238" s="140"/>
      <c r="L238" s="31"/>
      <c r="M238" s="141"/>
      <c r="U238" s="52"/>
      <c r="AT238" s="16" t="s">
        <v>135</v>
      </c>
      <c r="AU238" s="16" t="s">
        <v>82</v>
      </c>
    </row>
    <row r="239" spans="2:65" s="1" customFormat="1" ht="21.75" customHeight="1">
      <c r="B239" s="31"/>
      <c r="C239" s="125" t="s">
        <v>443</v>
      </c>
      <c r="D239" s="125" t="s">
        <v>126</v>
      </c>
      <c r="E239" s="126" t="s">
        <v>444</v>
      </c>
      <c r="F239" s="127" t="s">
        <v>445</v>
      </c>
      <c r="G239" s="128" t="s">
        <v>170</v>
      </c>
      <c r="H239" s="129">
        <v>100</v>
      </c>
      <c r="I239" s="130"/>
      <c r="J239" s="131">
        <f>ROUND(I239*H239,2)</f>
        <v>0</v>
      </c>
      <c r="K239" s="127" t="s">
        <v>130</v>
      </c>
      <c r="L239" s="31"/>
      <c r="M239" s="132" t="s">
        <v>19</v>
      </c>
      <c r="N239" s="133" t="s">
        <v>43</v>
      </c>
      <c r="P239" s="134">
        <f>O239*H239</f>
        <v>0</v>
      </c>
      <c r="Q239" s="134">
        <v>0</v>
      </c>
      <c r="R239" s="134">
        <f>Q239*H239</f>
        <v>0</v>
      </c>
      <c r="S239" s="134">
        <v>1E-3</v>
      </c>
      <c r="T239" s="134">
        <f>S239*H239</f>
        <v>0.1</v>
      </c>
      <c r="U239" s="135" t="s">
        <v>19</v>
      </c>
      <c r="AR239" s="136" t="s">
        <v>204</v>
      </c>
      <c r="AT239" s="136" t="s">
        <v>126</v>
      </c>
      <c r="AU239" s="136" t="s">
        <v>82</v>
      </c>
      <c r="AY239" s="16" t="s">
        <v>122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80</v>
      </c>
      <c r="BK239" s="137">
        <f>ROUND(I239*H239,2)</f>
        <v>0</v>
      </c>
      <c r="BL239" s="16" t="s">
        <v>204</v>
      </c>
      <c r="BM239" s="136" t="s">
        <v>446</v>
      </c>
    </row>
    <row r="240" spans="2:65" s="1" customFormat="1" ht="19.5">
      <c r="B240" s="31"/>
      <c r="D240" s="138" t="s">
        <v>133</v>
      </c>
      <c r="F240" s="139" t="s">
        <v>447</v>
      </c>
      <c r="I240" s="140"/>
      <c r="L240" s="31"/>
      <c r="M240" s="141"/>
      <c r="U240" s="52"/>
      <c r="AT240" s="16" t="s">
        <v>133</v>
      </c>
      <c r="AU240" s="16" t="s">
        <v>82</v>
      </c>
    </row>
    <row r="241" spans="2:65" s="1" customFormat="1" ht="11.25">
      <c r="B241" s="31"/>
      <c r="D241" s="142" t="s">
        <v>135</v>
      </c>
      <c r="F241" s="143" t="s">
        <v>448</v>
      </c>
      <c r="I241" s="140"/>
      <c r="L241" s="31"/>
      <c r="M241" s="141"/>
      <c r="U241" s="52"/>
      <c r="AT241" s="16" t="s">
        <v>135</v>
      </c>
      <c r="AU241" s="16" t="s">
        <v>82</v>
      </c>
    </row>
    <row r="242" spans="2:65" s="1" customFormat="1" ht="16.5" customHeight="1">
      <c r="B242" s="31"/>
      <c r="C242" s="125" t="s">
        <v>449</v>
      </c>
      <c r="D242" s="125" t="s">
        <v>126</v>
      </c>
      <c r="E242" s="126" t="s">
        <v>450</v>
      </c>
      <c r="F242" s="127" t="s">
        <v>451</v>
      </c>
      <c r="G242" s="128" t="s">
        <v>170</v>
      </c>
      <c r="H242" s="129">
        <v>150</v>
      </c>
      <c r="I242" s="130"/>
      <c r="J242" s="131">
        <f>ROUND(I242*H242,2)</f>
        <v>0</v>
      </c>
      <c r="K242" s="127" t="s">
        <v>130</v>
      </c>
      <c r="L242" s="31"/>
      <c r="M242" s="132" t="s">
        <v>19</v>
      </c>
      <c r="N242" s="133" t="s">
        <v>43</v>
      </c>
      <c r="P242" s="134">
        <f>O242*H242</f>
        <v>0</v>
      </c>
      <c r="Q242" s="134">
        <v>0</v>
      </c>
      <c r="R242" s="134">
        <f>Q242*H242</f>
        <v>0</v>
      </c>
      <c r="S242" s="134">
        <v>6.9999999999999994E-5</v>
      </c>
      <c r="T242" s="134">
        <f>S242*H242</f>
        <v>1.0499999999999999E-2</v>
      </c>
      <c r="U242" s="135" t="s">
        <v>19</v>
      </c>
      <c r="AR242" s="136" t="s">
        <v>204</v>
      </c>
      <c r="AT242" s="136" t="s">
        <v>126</v>
      </c>
      <c r="AU242" s="136" t="s">
        <v>82</v>
      </c>
      <c r="AY242" s="16" t="s">
        <v>122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6" t="s">
        <v>80</v>
      </c>
      <c r="BK242" s="137">
        <f>ROUND(I242*H242,2)</f>
        <v>0</v>
      </c>
      <c r="BL242" s="16" t="s">
        <v>204</v>
      </c>
      <c r="BM242" s="136" t="s">
        <v>452</v>
      </c>
    </row>
    <row r="243" spans="2:65" s="1" customFormat="1" ht="19.5">
      <c r="B243" s="31"/>
      <c r="D243" s="138" t="s">
        <v>133</v>
      </c>
      <c r="F243" s="139" t="s">
        <v>453</v>
      </c>
      <c r="I243" s="140"/>
      <c r="L243" s="31"/>
      <c r="M243" s="141"/>
      <c r="U243" s="52"/>
      <c r="AT243" s="16" t="s">
        <v>133</v>
      </c>
      <c r="AU243" s="16" t="s">
        <v>82</v>
      </c>
    </row>
    <row r="244" spans="2:65" s="1" customFormat="1" ht="11.25">
      <c r="B244" s="31"/>
      <c r="D244" s="142" t="s">
        <v>135</v>
      </c>
      <c r="F244" s="143" t="s">
        <v>454</v>
      </c>
      <c r="I244" s="140"/>
      <c r="L244" s="31"/>
      <c r="M244" s="141"/>
      <c r="U244" s="52"/>
      <c r="AT244" s="16" t="s">
        <v>135</v>
      </c>
      <c r="AU244" s="16" t="s">
        <v>82</v>
      </c>
    </row>
    <row r="245" spans="2:65" s="1" customFormat="1" ht="16.5" customHeight="1">
      <c r="B245" s="31"/>
      <c r="C245" s="125" t="s">
        <v>455</v>
      </c>
      <c r="D245" s="125" t="s">
        <v>126</v>
      </c>
      <c r="E245" s="126" t="s">
        <v>456</v>
      </c>
      <c r="F245" s="127" t="s">
        <v>457</v>
      </c>
      <c r="G245" s="128" t="s">
        <v>129</v>
      </c>
      <c r="H245" s="129">
        <v>100</v>
      </c>
      <c r="I245" s="130"/>
      <c r="J245" s="131">
        <f>ROUND(I245*H245,2)</f>
        <v>0</v>
      </c>
      <c r="K245" s="127" t="s">
        <v>130</v>
      </c>
      <c r="L245" s="31"/>
      <c r="M245" s="132" t="s">
        <v>19</v>
      </c>
      <c r="N245" s="133" t="s">
        <v>43</v>
      </c>
      <c r="P245" s="134">
        <f>O245*H245</f>
        <v>0</v>
      </c>
      <c r="Q245" s="134">
        <v>0</v>
      </c>
      <c r="R245" s="134">
        <f>Q245*H245</f>
        <v>0</v>
      </c>
      <c r="S245" s="134">
        <v>2E-3</v>
      </c>
      <c r="T245" s="134">
        <f>S245*H245</f>
        <v>0.2</v>
      </c>
      <c r="U245" s="135" t="s">
        <v>19</v>
      </c>
      <c r="AR245" s="136" t="s">
        <v>204</v>
      </c>
      <c r="AT245" s="136" t="s">
        <v>126</v>
      </c>
      <c r="AU245" s="136" t="s">
        <v>82</v>
      </c>
      <c r="AY245" s="16" t="s">
        <v>122</v>
      </c>
      <c r="BE245" s="137">
        <f>IF(N245="základní",J245,0)</f>
        <v>0</v>
      </c>
      <c r="BF245" s="137">
        <f>IF(N245="snížená",J245,0)</f>
        <v>0</v>
      </c>
      <c r="BG245" s="137">
        <f>IF(N245="zákl. přenesená",J245,0)</f>
        <v>0</v>
      </c>
      <c r="BH245" s="137">
        <f>IF(N245="sníž. přenesená",J245,0)</f>
        <v>0</v>
      </c>
      <c r="BI245" s="137">
        <f>IF(N245="nulová",J245,0)</f>
        <v>0</v>
      </c>
      <c r="BJ245" s="16" t="s">
        <v>80</v>
      </c>
      <c r="BK245" s="137">
        <f>ROUND(I245*H245,2)</f>
        <v>0</v>
      </c>
      <c r="BL245" s="16" t="s">
        <v>204</v>
      </c>
      <c r="BM245" s="136" t="s">
        <v>458</v>
      </c>
    </row>
    <row r="246" spans="2:65" s="1" customFormat="1" ht="11.25">
      <c r="B246" s="31"/>
      <c r="D246" s="138" t="s">
        <v>133</v>
      </c>
      <c r="F246" s="139" t="s">
        <v>459</v>
      </c>
      <c r="I246" s="140"/>
      <c r="L246" s="31"/>
      <c r="M246" s="141"/>
      <c r="U246" s="52"/>
      <c r="AT246" s="16" t="s">
        <v>133</v>
      </c>
      <c r="AU246" s="16" t="s">
        <v>82</v>
      </c>
    </row>
    <row r="247" spans="2:65" s="1" customFormat="1" ht="11.25">
      <c r="B247" s="31"/>
      <c r="D247" s="142" t="s">
        <v>135</v>
      </c>
      <c r="F247" s="143" t="s">
        <v>460</v>
      </c>
      <c r="I247" s="140"/>
      <c r="L247" s="31"/>
      <c r="M247" s="141"/>
      <c r="U247" s="52"/>
      <c r="AT247" s="16" t="s">
        <v>135</v>
      </c>
      <c r="AU247" s="16" t="s">
        <v>82</v>
      </c>
    </row>
    <row r="248" spans="2:65" s="1" customFormat="1" ht="16.5" customHeight="1">
      <c r="B248" s="31"/>
      <c r="C248" s="125" t="s">
        <v>461</v>
      </c>
      <c r="D248" s="125" t="s">
        <v>126</v>
      </c>
      <c r="E248" s="126" t="s">
        <v>462</v>
      </c>
      <c r="F248" s="127" t="s">
        <v>463</v>
      </c>
      <c r="G248" s="128" t="s">
        <v>129</v>
      </c>
      <c r="H248" s="129">
        <v>100</v>
      </c>
      <c r="I248" s="130"/>
      <c r="J248" s="131">
        <f>ROUND(I248*H248,2)</f>
        <v>0</v>
      </c>
      <c r="K248" s="127" t="s">
        <v>130</v>
      </c>
      <c r="L248" s="31"/>
      <c r="M248" s="132" t="s">
        <v>19</v>
      </c>
      <c r="N248" s="133" t="s">
        <v>43</v>
      </c>
      <c r="P248" s="134">
        <f>O248*H248</f>
        <v>0</v>
      </c>
      <c r="Q248" s="134">
        <v>0</v>
      </c>
      <c r="R248" s="134">
        <f>Q248*H248</f>
        <v>0</v>
      </c>
      <c r="S248" s="134">
        <v>2E-3</v>
      </c>
      <c r="T248" s="134">
        <f>S248*H248</f>
        <v>0.2</v>
      </c>
      <c r="U248" s="135" t="s">
        <v>19</v>
      </c>
      <c r="AR248" s="136" t="s">
        <v>204</v>
      </c>
      <c r="AT248" s="136" t="s">
        <v>126</v>
      </c>
      <c r="AU248" s="136" t="s">
        <v>82</v>
      </c>
      <c r="AY248" s="16" t="s">
        <v>122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6" t="s">
        <v>80</v>
      </c>
      <c r="BK248" s="137">
        <f>ROUND(I248*H248,2)</f>
        <v>0</v>
      </c>
      <c r="BL248" s="16" t="s">
        <v>204</v>
      </c>
      <c r="BM248" s="136" t="s">
        <v>464</v>
      </c>
    </row>
    <row r="249" spans="2:65" s="1" customFormat="1" ht="11.25">
      <c r="B249" s="31"/>
      <c r="D249" s="138" t="s">
        <v>133</v>
      </c>
      <c r="F249" s="139" t="s">
        <v>465</v>
      </c>
      <c r="I249" s="140"/>
      <c r="L249" s="31"/>
      <c r="M249" s="141"/>
      <c r="U249" s="52"/>
      <c r="AT249" s="16" t="s">
        <v>133</v>
      </c>
      <c r="AU249" s="16" t="s">
        <v>82</v>
      </c>
    </row>
    <row r="250" spans="2:65" s="1" customFormat="1" ht="11.25">
      <c r="B250" s="31"/>
      <c r="D250" s="142" t="s">
        <v>135</v>
      </c>
      <c r="F250" s="143" t="s">
        <v>466</v>
      </c>
      <c r="I250" s="140"/>
      <c r="L250" s="31"/>
      <c r="M250" s="141"/>
      <c r="U250" s="52"/>
      <c r="AT250" s="16" t="s">
        <v>135</v>
      </c>
      <c r="AU250" s="16" t="s">
        <v>82</v>
      </c>
    </row>
    <row r="251" spans="2:65" s="1" customFormat="1" ht="21.75" customHeight="1">
      <c r="B251" s="31"/>
      <c r="C251" s="125" t="s">
        <v>467</v>
      </c>
      <c r="D251" s="125" t="s">
        <v>126</v>
      </c>
      <c r="E251" s="126" t="s">
        <v>468</v>
      </c>
      <c r="F251" s="127" t="s">
        <v>469</v>
      </c>
      <c r="G251" s="128" t="s">
        <v>129</v>
      </c>
      <c r="H251" s="129">
        <v>100</v>
      </c>
      <c r="I251" s="130"/>
      <c r="J251" s="131">
        <f>ROUND(I251*H251,2)</f>
        <v>0</v>
      </c>
      <c r="K251" s="127" t="s">
        <v>130</v>
      </c>
      <c r="L251" s="31"/>
      <c r="M251" s="132" t="s">
        <v>19</v>
      </c>
      <c r="N251" s="133" t="s">
        <v>43</v>
      </c>
      <c r="P251" s="134">
        <f>O251*H251</f>
        <v>0</v>
      </c>
      <c r="Q251" s="134">
        <v>0</v>
      </c>
      <c r="R251" s="134">
        <f>Q251*H251</f>
        <v>0</v>
      </c>
      <c r="S251" s="134">
        <v>6.0000000000000001E-3</v>
      </c>
      <c r="T251" s="134">
        <f>S251*H251</f>
        <v>0.6</v>
      </c>
      <c r="U251" s="135" t="s">
        <v>19</v>
      </c>
      <c r="AR251" s="136" t="s">
        <v>204</v>
      </c>
      <c r="AT251" s="136" t="s">
        <v>126</v>
      </c>
      <c r="AU251" s="136" t="s">
        <v>82</v>
      </c>
      <c r="AY251" s="16" t="s">
        <v>122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6" t="s">
        <v>80</v>
      </c>
      <c r="BK251" s="137">
        <f>ROUND(I251*H251,2)</f>
        <v>0</v>
      </c>
      <c r="BL251" s="16" t="s">
        <v>204</v>
      </c>
      <c r="BM251" s="136" t="s">
        <v>470</v>
      </c>
    </row>
    <row r="252" spans="2:65" s="1" customFormat="1" ht="11.25">
      <c r="B252" s="31"/>
      <c r="D252" s="138" t="s">
        <v>133</v>
      </c>
      <c r="F252" s="139" t="s">
        <v>471</v>
      </c>
      <c r="I252" s="140"/>
      <c r="L252" s="31"/>
      <c r="M252" s="141"/>
      <c r="U252" s="52"/>
      <c r="AT252" s="16" t="s">
        <v>133</v>
      </c>
      <c r="AU252" s="16" t="s">
        <v>82</v>
      </c>
    </row>
    <row r="253" spans="2:65" s="1" customFormat="1" ht="11.25">
      <c r="B253" s="31"/>
      <c r="D253" s="142" t="s">
        <v>135</v>
      </c>
      <c r="F253" s="143" t="s">
        <v>472</v>
      </c>
      <c r="I253" s="140"/>
      <c r="L253" s="31"/>
      <c r="M253" s="141"/>
      <c r="U253" s="52"/>
      <c r="AT253" s="16" t="s">
        <v>135</v>
      </c>
      <c r="AU253" s="16" t="s">
        <v>82</v>
      </c>
    </row>
    <row r="254" spans="2:65" s="1" customFormat="1" ht="16.5" customHeight="1">
      <c r="B254" s="31"/>
      <c r="C254" s="125" t="s">
        <v>473</v>
      </c>
      <c r="D254" s="125" t="s">
        <v>126</v>
      </c>
      <c r="E254" s="126" t="s">
        <v>474</v>
      </c>
      <c r="F254" s="127" t="s">
        <v>475</v>
      </c>
      <c r="G254" s="128" t="s">
        <v>129</v>
      </c>
      <c r="H254" s="129">
        <v>200</v>
      </c>
      <c r="I254" s="130"/>
      <c r="J254" s="131">
        <f>ROUND(I254*H254,2)</f>
        <v>0</v>
      </c>
      <c r="K254" s="127" t="s">
        <v>130</v>
      </c>
      <c r="L254" s="31"/>
      <c r="M254" s="132" t="s">
        <v>19</v>
      </c>
      <c r="N254" s="133" t="s">
        <v>43</v>
      </c>
      <c r="P254" s="134">
        <f>O254*H254</f>
        <v>0</v>
      </c>
      <c r="Q254" s="134">
        <v>0</v>
      </c>
      <c r="R254" s="134">
        <f>Q254*H254</f>
        <v>0</v>
      </c>
      <c r="S254" s="134">
        <v>2E-3</v>
      </c>
      <c r="T254" s="134">
        <f>S254*H254</f>
        <v>0.4</v>
      </c>
      <c r="U254" s="135" t="s">
        <v>19</v>
      </c>
      <c r="AR254" s="136" t="s">
        <v>204</v>
      </c>
      <c r="AT254" s="136" t="s">
        <v>126</v>
      </c>
      <c r="AU254" s="136" t="s">
        <v>82</v>
      </c>
      <c r="AY254" s="16" t="s">
        <v>122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80</v>
      </c>
      <c r="BK254" s="137">
        <f>ROUND(I254*H254,2)</f>
        <v>0</v>
      </c>
      <c r="BL254" s="16" t="s">
        <v>204</v>
      </c>
      <c r="BM254" s="136" t="s">
        <v>476</v>
      </c>
    </row>
    <row r="255" spans="2:65" s="1" customFormat="1" ht="11.25">
      <c r="B255" s="31"/>
      <c r="D255" s="138" t="s">
        <v>133</v>
      </c>
      <c r="F255" s="139" t="s">
        <v>477</v>
      </c>
      <c r="I255" s="140"/>
      <c r="L255" s="31"/>
      <c r="M255" s="141"/>
      <c r="U255" s="52"/>
      <c r="AT255" s="16" t="s">
        <v>133</v>
      </c>
      <c r="AU255" s="16" t="s">
        <v>82</v>
      </c>
    </row>
    <row r="256" spans="2:65" s="1" customFormat="1" ht="11.25">
      <c r="B256" s="31"/>
      <c r="D256" s="142" t="s">
        <v>135</v>
      </c>
      <c r="F256" s="143" t="s">
        <v>478</v>
      </c>
      <c r="I256" s="140"/>
      <c r="L256" s="31"/>
      <c r="M256" s="141"/>
      <c r="U256" s="52"/>
      <c r="AT256" s="16" t="s">
        <v>135</v>
      </c>
      <c r="AU256" s="16" t="s">
        <v>82</v>
      </c>
    </row>
    <row r="257" spans="2:65" s="1" customFormat="1" ht="16.5" customHeight="1">
      <c r="B257" s="31"/>
      <c r="C257" s="125" t="s">
        <v>479</v>
      </c>
      <c r="D257" s="125" t="s">
        <v>126</v>
      </c>
      <c r="E257" s="126" t="s">
        <v>480</v>
      </c>
      <c r="F257" s="127" t="s">
        <v>481</v>
      </c>
      <c r="G257" s="128" t="s">
        <v>129</v>
      </c>
      <c r="H257" s="129">
        <v>100</v>
      </c>
      <c r="I257" s="130"/>
      <c r="J257" s="131">
        <f>ROUND(I257*H257,2)</f>
        <v>0</v>
      </c>
      <c r="K257" s="127" t="s">
        <v>130</v>
      </c>
      <c r="L257" s="31"/>
      <c r="M257" s="132" t="s">
        <v>19</v>
      </c>
      <c r="N257" s="133" t="s">
        <v>43</v>
      </c>
      <c r="P257" s="134">
        <f>O257*H257</f>
        <v>0</v>
      </c>
      <c r="Q257" s="134">
        <v>2.4000000000000001E-5</v>
      </c>
      <c r="R257" s="134">
        <f>Q257*H257</f>
        <v>2.4000000000000002E-3</v>
      </c>
      <c r="S257" s="134">
        <v>2E-3</v>
      </c>
      <c r="T257" s="134">
        <f>S257*H257</f>
        <v>0.2</v>
      </c>
      <c r="U257" s="135" t="s">
        <v>19</v>
      </c>
      <c r="AR257" s="136" t="s">
        <v>204</v>
      </c>
      <c r="AT257" s="136" t="s">
        <v>126</v>
      </c>
      <c r="AU257" s="136" t="s">
        <v>82</v>
      </c>
      <c r="AY257" s="16" t="s">
        <v>122</v>
      </c>
      <c r="BE257" s="137">
        <f>IF(N257="základní",J257,0)</f>
        <v>0</v>
      </c>
      <c r="BF257" s="137">
        <f>IF(N257="snížená",J257,0)</f>
        <v>0</v>
      </c>
      <c r="BG257" s="137">
        <f>IF(N257="zákl. přenesená",J257,0)</f>
        <v>0</v>
      </c>
      <c r="BH257" s="137">
        <f>IF(N257="sníž. přenesená",J257,0)</f>
        <v>0</v>
      </c>
      <c r="BI257" s="137">
        <f>IF(N257="nulová",J257,0)</f>
        <v>0</v>
      </c>
      <c r="BJ257" s="16" t="s">
        <v>80</v>
      </c>
      <c r="BK257" s="137">
        <f>ROUND(I257*H257,2)</f>
        <v>0</v>
      </c>
      <c r="BL257" s="16" t="s">
        <v>204</v>
      </c>
      <c r="BM257" s="136" t="s">
        <v>482</v>
      </c>
    </row>
    <row r="258" spans="2:65" s="1" customFormat="1" ht="11.25">
      <c r="B258" s="31"/>
      <c r="D258" s="138" t="s">
        <v>133</v>
      </c>
      <c r="F258" s="139" t="s">
        <v>483</v>
      </c>
      <c r="I258" s="140"/>
      <c r="L258" s="31"/>
      <c r="M258" s="141"/>
      <c r="U258" s="52"/>
      <c r="AT258" s="16" t="s">
        <v>133</v>
      </c>
      <c r="AU258" s="16" t="s">
        <v>82</v>
      </c>
    </row>
    <row r="259" spans="2:65" s="1" customFormat="1" ht="11.25">
      <c r="B259" s="31"/>
      <c r="D259" s="142" t="s">
        <v>135</v>
      </c>
      <c r="F259" s="143" t="s">
        <v>484</v>
      </c>
      <c r="I259" s="140"/>
      <c r="L259" s="31"/>
      <c r="M259" s="141"/>
      <c r="U259" s="52"/>
      <c r="AT259" s="16" t="s">
        <v>135</v>
      </c>
      <c r="AU259" s="16" t="s">
        <v>82</v>
      </c>
    </row>
    <row r="260" spans="2:65" s="1" customFormat="1" ht="16.5" customHeight="1">
      <c r="B260" s="31"/>
      <c r="C260" s="125" t="s">
        <v>485</v>
      </c>
      <c r="D260" s="125" t="s">
        <v>126</v>
      </c>
      <c r="E260" s="126" t="s">
        <v>486</v>
      </c>
      <c r="F260" s="127" t="s">
        <v>487</v>
      </c>
      <c r="G260" s="128" t="s">
        <v>129</v>
      </c>
      <c r="H260" s="129">
        <v>100</v>
      </c>
      <c r="I260" s="130"/>
      <c r="J260" s="131">
        <f>ROUND(I260*H260,2)</f>
        <v>0</v>
      </c>
      <c r="K260" s="127" t="s">
        <v>130</v>
      </c>
      <c r="L260" s="31"/>
      <c r="M260" s="132" t="s">
        <v>19</v>
      </c>
      <c r="N260" s="133" t="s">
        <v>43</v>
      </c>
      <c r="P260" s="134">
        <f>O260*H260</f>
        <v>0</v>
      </c>
      <c r="Q260" s="134">
        <v>1.4399999999999999E-5</v>
      </c>
      <c r="R260" s="134">
        <f>Q260*H260</f>
        <v>1.4399999999999999E-3</v>
      </c>
      <c r="S260" s="134">
        <v>2E-3</v>
      </c>
      <c r="T260" s="134">
        <f>S260*H260</f>
        <v>0.2</v>
      </c>
      <c r="U260" s="135" t="s">
        <v>19</v>
      </c>
      <c r="AR260" s="136" t="s">
        <v>204</v>
      </c>
      <c r="AT260" s="136" t="s">
        <v>126</v>
      </c>
      <c r="AU260" s="136" t="s">
        <v>82</v>
      </c>
      <c r="AY260" s="16" t="s">
        <v>122</v>
      </c>
      <c r="BE260" s="137">
        <f>IF(N260="základní",J260,0)</f>
        <v>0</v>
      </c>
      <c r="BF260" s="137">
        <f>IF(N260="snížená",J260,0)</f>
        <v>0</v>
      </c>
      <c r="BG260" s="137">
        <f>IF(N260="zákl. přenesená",J260,0)</f>
        <v>0</v>
      </c>
      <c r="BH260" s="137">
        <f>IF(N260="sníž. přenesená",J260,0)</f>
        <v>0</v>
      </c>
      <c r="BI260" s="137">
        <f>IF(N260="nulová",J260,0)</f>
        <v>0</v>
      </c>
      <c r="BJ260" s="16" t="s">
        <v>80</v>
      </c>
      <c r="BK260" s="137">
        <f>ROUND(I260*H260,2)</f>
        <v>0</v>
      </c>
      <c r="BL260" s="16" t="s">
        <v>204</v>
      </c>
      <c r="BM260" s="136" t="s">
        <v>488</v>
      </c>
    </row>
    <row r="261" spans="2:65" s="1" customFormat="1" ht="11.25">
      <c r="B261" s="31"/>
      <c r="D261" s="138" t="s">
        <v>133</v>
      </c>
      <c r="F261" s="139" t="s">
        <v>489</v>
      </c>
      <c r="I261" s="140"/>
      <c r="L261" s="31"/>
      <c r="M261" s="141"/>
      <c r="U261" s="52"/>
      <c r="AT261" s="16" t="s">
        <v>133</v>
      </c>
      <c r="AU261" s="16" t="s">
        <v>82</v>
      </c>
    </row>
    <row r="262" spans="2:65" s="1" customFormat="1" ht="11.25">
      <c r="B262" s="31"/>
      <c r="D262" s="142" t="s">
        <v>135</v>
      </c>
      <c r="F262" s="143" t="s">
        <v>490</v>
      </c>
      <c r="I262" s="140"/>
      <c r="L262" s="31"/>
      <c r="M262" s="141"/>
      <c r="U262" s="52"/>
      <c r="AT262" s="16" t="s">
        <v>135</v>
      </c>
      <c r="AU262" s="16" t="s">
        <v>82</v>
      </c>
    </row>
    <row r="263" spans="2:65" s="1" customFormat="1" ht="16.5" customHeight="1">
      <c r="B263" s="31"/>
      <c r="C263" s="125" t="s">
        <v>491</v>
      </c>
      <c r="D263" s="125" t="s">
        <v>126</v>
      </c>
      <c r="E263" s="126" t="s">
        <v>492</v>
      </c>
      <c r="F263" s="127" t="s">
        <v>493</v>
      </c>
      <c r="G263" s="128" t="s">
        <v>129</v>
      </c>
      <c r="H263" s="129">
        <v>50</v>
      </c>
      <c r="I263" s="130"/>
      <c r="J263" s="131">
        <f>ROUND(I263*H263,2)</f>
        <v>0</v>
      </c>
      <c r="K263" s="127" t="s">
        <v>130</v>
      </c>
      <c r="L263" s="31"/>
      <c r="M263" s="132" t="s">
        <v>19</v>
      </c>
      <c r="N263" s="133" t="s">
        <v>43</v>
      </c>
      <c r="P263" s="134">
        <f>O263*H263</f>
        <v>0</v>
      </c>
      <c r="Q263" s="134">
        <v>4.6400000000000003E-5</v>
      </c>
      <c r="R263" s="134">
        <f>Q263*H263</f>
        <v>2.32E-3</v>
      </c>
      <c r="S263" s="134">
        <v>3.0000000000000001E-3</v>
      </c>
      <c r="T263" s="134">
        <f>S263*H263</f>
        <v>0.15</v>
      </c>
      <c r="U263" s="135" t="s">
        <v>19</v>
      </c>
      <c r="AR263" s="136" t="s">
        <v>204</v>
      </c>
      <c r="AT263" s="136" t="s">
        <v>126</v>
      </c>
      <c r="AU263" s="136" t="s">
        <v>82</v>
      </c>
      <c r="AY263" s="16" t="s">
        <v>122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6" t="s">
        <v>80</v>
      </c>
      <c r="BK263" s="137">
        <f>ROUND(I263*H263,2)</f>
        <v>0</v>
      </c>
      <c r="BL263" s="16" t="s">
        <v>204</v>
      </c>
      <c r="BM263" s="136" t="s">
        <v>494</v>
      </c>
    </row>
    <row r="264" spans="2:65" s="1" customFormat="1" ht="11.25">
      <c r="B264" s="31"/>
      <c r="D264" s="138" t="s">
        <v>133</v>
      </c>
      <c r="F264" s="139" t="s">
        <v>495</v>
      </c>
      <c r="I264" s="140"/>
      <c r="L264" s="31"/>
      <c r="M264" s="141"/>
      <c r="U264" s="52"/>
      <c r="AT264" s="16" t="s">
        <v>133</v>
      </c>
      <c r="AU264" s="16" t="s">
        <v>82</v>
      </c>
    </row>
    <row r="265" spans="2:65" s="1" customFormat="1" ht="11.25">
      <c r="B265" s="31"/>
      <c r="D265" s="142" t="s">
        <v>135</v>
      </c>
      <c r="F265" s="143" t="s">
        <v>496</v>
      </c>
      <c r="I265" s="140"/>
      <c r="L265" s="31"/>
      <c r="M265" s="141"/>
      <c r="U265" s="52"/>
      <c r="AT265" s="16" t="s">
        <v>135</v>
      </c>
      <c r="AU265" s="16" t="s">
        <v>82</v>
      </c>
    </row>
    <row r="266" spans="2:65" s="1" customFormat="1" ht="16.5" customHeight="1">
      <c r="B266" s="31"/>
      <c r="C266" s="125" t="s">
        <v>497</v>
      </c>
      <c r="D266" s="125" t="s">
        <v>126</v>
      </c>
      <c r="E266" s="126" t="s">
        <v>498</v>
      </c>
      <c r="F266" s="127" t="s">
        <v>499</v>
      </c>
      <c r="G266" s="128" t="s">
        <v>321</v>
      </c>
      <c r="H266" s="129">
        <v>1</v>
      </c>
      <c r="I266" s="130"/>
      <c r="J266" s="131">
        <f>ROUND(I266*H266,2)</f>
        <v>0</v>
      </c>
      <c r="K266" s="127" t="s">
        <v>276</v>
      </c>
      <c r="L266" s="31"/>
      <c r="M266" s="132" t="s">
        <v>19</v>
      </c>
      <c r="N266" s="133" t="s">
        <v>43</v>
      </c>
      <c r="P266" s="134">
        <f>O266*H266</f>
        <v>0</v>
      </c>
      <c r="Q266" s="134">
        <v>0</v>
      </c>
      <c r="R266" s="134">
        <f>Q266*H266</f>
        <v>0</v>
      </c>
      <c r="S266" s="134">
        <v>0</v>
      </c>
      <c r="T266" s="134">
        <f>S266*H266</f>
        <v>0</v>
      </c>
      <c r="U266" s="135" t="s">
        <v>19</v>
      </c>
      <c r="AR266" s="136" t="s">
        <v>204</v>
      </c>
      <c r="AT266" s="136" t="s">
        <v>126</v>
      </c>
      <c r="AU266" s="136" t="s">
        <v>82</v>
      </c>
      <c r="AY266" s="16" t="s">
        <v>122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80</v>
      </c>
      <c r="BK266" s="137">
        <f>ROUND(I266*H266,2)</f>
        <v>0</v>
      </c>
      <c r="BL266" s="16" t="s">
        <v>204</v>
      </c>
      <c r="BM266" s="136" t="s">
        <v>500</v>
      </c>
    </row>
    <row r="267" spans="2:65" s="1" customFormat="1" ht="11.25">
      <c r="B267" s="31"/>
      <c r="D267" s="138" t="s">
        <v>133</v>
      </c>
      <c r="F267" s="139" t="s">
        <v>501</v>
      </c>
      <c r="I267" s="140"/>
      <c r="L267" s="31"/>
      <c r="M267" s="141"/>
      <c r="U267" s="52"/>
      <c r="AT267" s="16" t="s">
        <v>133</v>
      </c>
      <c r="AU267" s="16" t="s">
        <v>82</v>
      </c>
    </row>
    <row r="268" spans="2:65" s="1" customFormat="1" ht="11.25">
      <c r="B268" s="31"/>
      <c r="D268" s="142" t="s">
        <v>135</v>
      </c>
      <c r="F268" s="143" t="s">
        <v>502</v>
      </c>
      <c r="I268" s="140"/>
      <c r="L268" s="31"/>
      <c r="M268" s="141"/>
      <c r="U268" s="52"/>
      <c r="AT268" s="16" t="s">
        <v>135</v>
      </c>
      <c r="AU268" s="16" t="s">
        <v>82</v>
      </c>
    </row>
    <row r="269" spans="2:65" s="1" customFormat="1" ht="16.5" customHeight="1">
      <c r="B269" s="31"/>
      <c r="C269" s="125" t="s">
        <v>503</v>
      </c>
      <c r="D269" s="125" t="s">
        <v>126</v>
      </c>
      <c r="E269" s="126" t="s">
        <v>504</v>
      </c>
      <c r="F269" s="127" t="s">
        <v>505</v>
      </c>
      <c r="G269" s="128" t="s">
        <v>321</v>
      </c>
      <c r="H269" s="129">
        <v>1</v>
      </c>
      <c r="I269" s="130"/>
      <c r="J269" s="131">
        <f>ROUND(I269*H269,2)</f>
        <v>0</v>
      </c>
      <c r="K269" s="127" t="s">
        <v>276</v>
      </c>
      <c r="L269" s="31"/>
      <c r="M269" s="132" t="s">
        <v>19</v>
      </c>
      <c r="N269" s="133" t="s">
        <v>43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4">
        <f>S269*H269</f>
        <v>0</v>
      </c>
      <c r="U269" s="135" t="s">
        <v>19</v>
      </c>
      <c r="AR269" s="136" t="s">
        <v>204</v>
      </c>
      <c r="AT269" s="136" t="s">
        <v>126</v>
      </c>
      <c r="AU269" s="136" t="s">
        <v>82</v>
      </c>
      <c r="AY269" s="16" t="s">
        <v>122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16" t="s">
        <v>80</v>
      </c>
      <c r="BK269" s="137">
        <f>ROUND(I269*H269,2)</f>
        <v>0</v>
      </c>
      <c r="BL269" s="16" t="s">
        <v>204</v>
      </c>
      <c r="BM269" s="136" t="s">
        <v>506</v>
      </c>
    </row>
    <row r="270" spans="2:65" s="1" customFormat="1" ht="11.25">
      <c r="B270" s="31"/>
      <c r="D270" s="138" t="s">
        <v>133</v>
      </c>
      <c r="F270" s="139" t="s">
        <v>507</v>
      </c>
      <c r="I270" s="140"/>
      <c r="L270" s="31"/>
      <c r="M270" s="141"/>
      <c r="U270" s="52"/>
      <c r="AT270" s="16" t="s">
        <v>133</v>
      </c>
      <c r="AU270" s="16" t="s">
        <v>82</v>
      </c>
    </row>
    <row r="271" spans="2:65" s="1" customFormat="1" ht="11.25">
      <c r="B271" s="31"/>
      <c r="D271" s="142" t="s">
        <v>135</v>
      </c>
      <c r="F271" s="143" t="s">
        <v>508</v>
      </c>
      <c r="I271" s="140"/>
      <c r="L271" s="31"/>
      <c r="M271" s="141"/>
      <c r="U271" s="52"/>
      <c r="AT271" s="16" t="s">
        <v>135</v>
      </c>
      <c r="AU271" s="16" t="s">
        <v>82</v>
      </c>
    </row>
    <row r="272" spans="2:65" s="1" customFormat="1" ht="16.5" customHeight="1">
      <c r="B272" s="31"/>
      <c r="C272" s="125" t="s">
        <v>509</v>
      </c>
      <c r="D272" s="125" t="s">
        <v>126</v>
      </c>
      <c r="E272" s="126" t="s">
        <v>510</v>
      </c>
      <c r="F272" s="127" t="s">
        <v>511</v>
      </c>
      <c r="G272" s="128" t="s">
        <v>321</v>
      </c>
      <c r="H272" s="129">
        <v>100</v>
      </c>
      <c r="I272" s="130"/>
      <c r="J272" s="131">
        <f>ROUND(I272*H272,2)</f>
        <v>0</v>
      </c>
      <c r="K272" s="127" t="s">
        <v>276</v>
      </c>
      <c r="L272" s="31"/>
      <c r="M272" s="132" t="s">
        <v>19</v>
      </c>
      <c r="N272" s="133" t="s">
        <v>43</v>
      </c>
      <c r="P272" s="134">
        <f>O272*H272</f>
        <v>0</v>
      </c>
      <c r="Q272" s="134">
        <v>0</v>
      </c>
      <c r="R272" s="134">
        <f>Q272*H272</f>
        <v>0</v>
      </c>
      <c r="S272" s="134">
        <v>0</v>
      </c>
      <c r="T272" s="134">
        <f>S272*H272</f>
        <v>0</v>
      </c>
      <c r="U272" s="135" t="s">
        <v>19</v>
      </c>
      <c r="AR272" s="136" t="s">
        <v>204</v>
      </c>
      <c r="AT272" s="136" t="s">
        <v>126</v>
      </c>
      <c r="AU272" s="136" t="s">
        <v>82</v>
      </c>
      <c r="AY272" s="16" t="s">
        <v>122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6" t="s">
        <v>80</v>
      </c>
      <c r="BK272" s="137">
        <f>ROUND(I272*H272,2)</f>
        <v>0</v>
      </c>
      <c r="BL272" s="16" t="s">
        <v>204</v>
      </c>
      <c r="BM272" s="136" t="s">
        <v>512</v>
      </c>
    </row>
    <row r="273" spans="2:65" s="1" customFormat="1" ht="11.25">
      <c r="B273" s="31"/>
      <c r="D273" s="138" t="s">
        <v>133</v>
      </c>
      <c r="F273" s="139" t="s">
        <v>513</v>
      </c>
      <c r="I273" s="140"/>
      <c r="L273" s="31"/>
      <c r="M273" s="141"/>
      <c r="U273" s="52"/>
      <c r="AT273" s="16" t="s">
        <v>133</v>
      </c>
      <c r="AU273" s="16" t="s">
        <v>82</v>
      </c>
    </row>
    <row r="274" spans="2:65" s="1" customFormat="1" ht="11.25">
      <c r="B274" s="31"/>
      <c r="D274" s="142" t="s">
        <v>135</v>
      </c>
      <c r="F274" s="143" t="s">
        <v>514</v>
      </c>
      <c r="I274" s="140"/>
      <c r="L274" s="31"/>
      <c r="M274" s="141"/>
      <c r="U274" s="52"/>
      <c r="AT274" s="16" t="s">
        <v>135</v>
      </c>
      <c r="AU274" s="16" t="s">
        <v>82</v>
      </c>
    </row>
    <row r="275" spans="2:65" s="1" customFormat="1" ht="21.75" customHeight="1">
      <c r="B275" s="31"/>
      <c r="C275" s="125" t="s">
        <v>515</v>
      </c>
      <c r="D275" s="125" t="s">
        <v>126</v>
      </c>
      <c r="E275" s="126" t="s">
        <v>516</v>
      </c>
      <c r="F275" s="127" t="s">
        <v>517</v>
      </c>
      <c r="G275" s="128" t="s">
        <v>321</v>
      </c>
      <c r="H275" s="129">
        <v>1</v>
      </c>
      <c r="I275" s="130"/>
      <c r="J275" s="131">
        <f>ROUND(I275*H275,2)</f>
        <v>0</v>
      </c>
      <c r="K275" s="127" t="s">
        <v>130</v>
      </c>
      <c r="L275" s="31"/>
      <c r="M275" s="132" t="s">
        <v>19</v>
      </c>
      <c r="N275" s="133" t="s">
        <v>43</v>
      </c>
      <c r="P275" s="134">
        <f>O275*H275</f>
        <v>0</v>
      </c>
      <c r="Q275" s="134">
        <v>0</v>
      </c>
      <c r="R275" s="134">
        <f>Q275*H275</f>
        <v>0</v>
      </c>
      <c r="S275" s="134">
        <v>0</v>
      </c>
      <c r="T275" s="134">
        <f>S275*H275</f>
        <v>0</v>
      </c>
      <c r="U275" s="135" t="s">
        <v>19</v>
      </c>
      <c r="AR275" s="136" t="s">
        <v>204</v>
      </c>
      <c r="AT275" s="136" t="s">
        <v>126</v>
      </c>
      <c r="AU275" s="136" t="s">
        <v>82</v>
      </c>
      <c r="AY275" s="16" t="s">
        <v>122</v>
      </c>
      <c r="BE275" s="137">
        <f>IF(N275="základní",J275,0)</f>
        <v>0</v>
      </c>
      <c r="BF275" s="137">
        <f>IF(N275="snížená",J275,0)</f>
        <v>0</v>
      </c>
      <c r="BG275" s="137">
        <f>IF(N275="zákl. přenesená",J275,0)</f>
        <v>0</v>
      </c>
      <c r="BH275" s="137">
        <f>IF(N275="sníž. přenesená",J275,0)</f>
        <v>0</v>
      </c>
      <c r="BI275" s="137">
        <f>IF(N275="nulová",J275,0)</f>
        <v>0</v>
      </c>
      <c r="BJ275" s="16" t="s">
        <v>80</v>
      </c>
      <c r="BK275" s="137">
        <f>ROUND(I275*H275,2)</f>
        <v>0</v>
      </c>
      <c r="BL275" s="16" t="s">
        <v>204</v>
      </c>
      <c r="BM275" s="136" t="s">
        <v>518</v>
      </c>
    </row>
    <row r="276" spans="2:65" s="1" customFormat="1" ht="19.5">
      <c r="B276" s="31"/>
      <c r="D276" s="138" t="s">
        <v>133</v>
      </c>
      <c r="F276" s="139" t="s">
        <v>519</v>
      </c>
      <c r="I276" s="140"/>
      <c r="L276" s="31"/>
      <c r="M276" s="141"/>
      <c r="U276" s="52"/>
      <c r="AT276" s="16" t="s">
        <v>133</v>
      </c>
      <c r="AU276" s="16" t="s">
        <v>82</v>
      </c>
    </row>
    <row r="277" spans="2:65" s="1" customFormat="1" ht="11.25">
      <c r="B277" s="31"/>
      <c r="D277" s="142" t="s">
        <v>135</v>
      </c>
      <c r="F277" s="143" t="s">
        <v>520</v>
      </c>
      <c r="I277" s="140"/>
      <c r="L277" s="31"/>
      <c r="M277" s="168"/>
      <c r="N277" s="169"/>
      <c r="O277" s="169"/>
      <c r="P277" s="169"/>
      <c r="Q277" s="169"/>
      <c r="R277" s="169"/>
      <c r="S277" s="169"/>
      <c r="T277" s="169"/>
      <c r="U277" s="170"/>
      <c r="AT277" s="16" t="s">
        <v>135</v>
      </c>
      <c r="AU277" s="16" t="s">
        <v>82</v>
      </c>
    </row>
    <row r="278" spans="2:65" s="1" customFormat="1" ht="6.95" customHeight="1">
      <c r="B278" s="40"/>
      <c r="C278" s="41"/>
      <c r="D278" s="41"/>
      <c r="E278" s="41"/>
      <c r="F278" s="41"/>
      <c r="G278" s="41"/>
      <c r="H278" s="41"/>
      <c r="I278" s="41"/>
      <c r="J278" s="41"/>
      <c r="K278" s="41"/>
      <c r="L278" s="31"/>
    </row>
  </sheetData>
  <sheetProtection algorithmName="SHA-512" hashValue="PRqaGz0pk7u+CdamOR7uEXbeLJbXYdIhdJ50UrgHRI8SgqHn0Xhb8zYBnWL6dRF1X6UhpnIF8nltdg4VaWrQjw==" saltValue="NQYm/EPdp7wVyXBySZ1eqX0VS3L27AkZvEmstqmkjfLSu5EBLWXd6oaxgRs7Wj9Yz89EfRN/fzmPve808Cn5JA==" spinCount="100000" sheet="1" objects="1" scenarios="1" formatColumns="0" formatRows="0" autoFilter="0"/>
  <autoFilter ref="C81:K277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100-000000000000}"/>
    <hyperlink ref="F94" r:id="rId2" xr:uid="{00000000-0004-0000-0100-000001000000}"/>
    <hyperlink ref="F99" r:id="rId3" xr:uid="{00000000-0004-0000-0100-000002000000}"/>
    <hyperlink ref="F104" r:id="rId4" xr:uid="{00000000-0004-0000-0100-000003000000}"/>
    <hyperlink ref="F109" r:id="rId5" xr:uid="{00000000-0004-0000-0100-000004000000}"/>
    <hyperlink ref="F114" r:id="rId6" xr:uid="{00000000-0004-0000-0100-000005000000}"/>
    <hyperlink ref="F119" r:id="rId7" xr:uid="{00000000-0004-0000-0100-000006000000}"/>
    <hyperlink ref="F124" r:id="rId8" xr:uid="{00000000-0004-0000-0100-000007000000}"/>
    <hyperlink ref="F129" r:id="rId9" xr:uid="{00000000-0004-0000-0100-000008000000}"/>
    <hyperlink ref="F135" r:id="rId10" xr:uid="{00000000-0004-0000-0100-000009000000}"/>
    <hyperlink ref="F141" r:id="rId11" xr:uid="{00000000-0004-0000-0100-00000A000000}"/>
    <hyperlink ref="F144" r:id="rId12" xr:uid="{00000000-0004-0000-0100-00000B000000}"/>
    <hyperlink ref="F147" r:id="rId13" xr:uid="{00000000-0004-0000-0100-00000C000000}"/>
    <hyperlink ref="F150" r:id="rId14" xr:uid="{00000000-0004-0000-0100-00000D000000}"/>
    <hyperlink ref="F153" r:id="rId15" xr:uid="{00000000-0004-0000-0100-00000E000000}"/>
    <hyperlink ref="F156" r:id="rId16" xr:uid="{00000000-0004-0000-0100-00000F000000}"/>
    <hyperlink ref="F163" r:id="rId17" xr:uid="{00000000-0004-0000-0100-000010000000}"/>
    <hyperlink ref="F166" r:id="rId18" xr:uid="{00000000-0004-0000-0100-000011000000}"/>
    <hyperlink ref="F169" r:id="rId19" xr:uid="{00000000-0004-0000-0100-000012000000}"/>
    <hyperlink ref="F172" r:id="rId20" xr:uid="{00000000-0004-0000-0100-000013000000}"/>
    <hyperlink ref="F175" r:id="rId21" xr:uid="{00000000-0004-0000-0100-000014000000}"/>
    <hyperlink ref="F178" r:id="rId22" xr:uid="{00000000-0004-0000-0100-000015000000}"/>
    <hyperlink ref="F181" r:id="rId23" xr:uid="{00000000-0004-0000-0100-000016000000}"/>
    <hyperlink ref="F184" r:id="rId24" xr:uid="{00000000-0004-0000-0100-000017000000}"/>
    <hyperlink ref="F187" r:id="rId25" xr:uid="{00000000-0004-0000-0100-000018000000}"/>
    <hyperlink ref="F191" r:id="rId26" xr:uid="{00000000-0004-0000-0100-000019000000}"/>
    <hyperlink ref="F194" r:id="rId27" xr:uid="{00000000-0004-0000-0100-00001A000000}"/>
    <hyperlink ref="F199" r:id="rId28" xr:uid="{00000000-0004-0000-0100-00001B000000}"/>
    <hyperlink ref="F202" r:id="rId29" xr:uid="{00000000-0004-0000-0100-00001C000000}"/>
    <hyperlink ref="F205" r:id="rId30" xr:uid="{00000000-0004-0000-0100-00001D000000}"/>
    <hyperlink ref="F208" r:id="rId31" xr:uid="{00000000-0004-0000-0100-00001E000000}"/>
    <hyperlink ref="F211" r:id="rId32" xr:uid="{00000000-0004-0000-0100-00001F000000}"/>
    <hyperlink ref="F214" r:id="rId33" xr:uid="{00000000-0004-0000-0100-000020000000}"/>
    <hyperlink ref="F217" r:id="rId34" xr:uid="{00000000-0004-0000-0100-000021000000}"/>
    <hyperlink ref="F220" r:id="rId35" xr:uid="{00000000-0004-0000-0100-000022000000}"/>
    <hyperlink ref="F223" r:id="rId36" xr:uid="{00000000-0004-0000-0100-000023000000}"/>
    <hyperlink ref="F226" r:id="rId37" xr:uid="{00000000-0004-0000-0100-000024000000}"/>
    <hyperlink ref="F229" r:id="rId38" xr:uid="{00000000-0004-0000-0100-000025000000}"/>
    <hyperlink ref="F232" r:id="rId39" xr:uid="{00000000-0004-0000-0100-000026000000}"/>
    <hyperlink ref="F235" r:id="rId40" xr:uid="{00000000-0004-0000-0100-000027000000}"/>
    <hyperlink ref="F238" r:id="rId41" xr:uid="{00000000-0004-0000-0100-000028000000}"/>
    <hyperlink ref="F241" r:id="rId42" xr:uid="{00000000-0004-0000-0100-000029000000}"/>
    <hyperlink ref="F244" r:id="rId43" xr:uid="{00000000-0004-0000-0100-00002A000000}"/>
    <hyperlink ref="F247" r:id="rId44" xr:uid="{00000000-0004-0000-0100-00002B000000}"/>
    <hyperlink ref="F250" r:id="rId45" xr:uid="{00000000-0004-0000-0100-00002C000000}"/>
    <hyperlink ref="F253" r:id="rId46" xr:uid="{00000000-0004-0000-0100-00002D000000}"/>
    <hyperlink ref="F256" r:id="rId47" xr:uid="{00000000-0004-0000-0100-00002E000000}"/>
    <hyperlink ref="F259" r:id="rId48" xr:uid="{00000000-0004-0000-0100-00002F000000}"/>
    <hyperlink ref="F262" r:id="rId49" xr:uid="{00000000-0004-0000-0100-000030000000}"/>
    <hyperlink ref="F265" r:id="rId50" xr:uid="{00000000-0004-0000-0100-000031000000}"/>
    <hyperlink ref="F268" r:id="rId51" xr:uid="{00000000-0004-0000-0100-000032000000}"/>
    <hyperlink ref="F271" r:id="rId52" xr:uid="{00000000-0004-0000-0100-000033000000}"/>
    <hyperlink ref="F274" r:id="rId53" xr:uid="{00000000-0004-0000-0100-000034000000}"/>
    <hyperlink ref="F277" r:id="rId54" xr:uid="{00000000-0004-0000-01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Údržba a opravy elektronických zabezpečovacích a slaboproudých systémů OŘ UNL 2025 - 2029</v>
      </c>
      <c r="F7" s="296"/>
      <c r="G7" s="296"/>
      <c r="H7" s="296"/>
      <c r="L7" s="19"/>
    </row>
    <row r="8" spans="2:46" s="1" customFormat="1" ht="12" customHeight="1">
      <c r="B8" s="31"/>
      <c r="D8" s="26" t="s">
        <v>97</v>
      </c>
      <c r="L8" s="31"/>
    </row>
    <row r="9" spans="2:46" s="1" customFormat="1" ht="16.5" customHeight="1">
      <c r="B9" s="31"/>
      <c r="E9" s="258" t="s">
        <v>521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23. 4. 2025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22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38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7">
        <f>ROUND((SUM(BE83:BE363)),  2)</f>
        <v>0</v>
      </c>
      <c r="I33" s="88">
        <v>0.21</v>
      </c>
      <c r="J33" s="87">
        <f>ROUND(((SUM(BE83:BE363))*I33),  2)</f>
        <v>0</v>
      </c>
      <c r="L33" s="31"/>
    </row>
    <row r="34" spans="2:12" s="1" customFormat="1" ht="14.45" customHeight="1">
      <c r="B34" s="31"/>
      <c r="E34" s="26" t="s">
        <v>44</v>
      </c>
      <c r="F34" s="87">
        <f>ROUND((SUM(BF83:BF363)),  2)</f>
        <v>0</v>
      </c>
      <c r="I34" s="88">
        <v>0.15</v>
      </c>
      <c r="J34" s="87">
        <f>ROUND(((SUM(BF83:BF363))*I34),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7">
        <f>ROUND((SUM(BG83:BG363)),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7">
        <f>ROUND((SUM(BH83:BH363)),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7">
        <f>ROUND((SUM(BI83:BI363)),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48</v>
      </c>
      <c r="E39" s="53"/>
      <c r="F39" s="53"/>
      <c r="G39" s="91" t="s">
        <v>49</v>
      </c>
      <c r="H39" s="92" t="s">
        <v>50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Údržba a opravy elektronických zabezpečovacích a slaboproudých systémů OŘ UNL 2025 - 2029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97</v>
      </c>
      <c r="L49" s="31"/>
    </row>
    <row r="50" spans="2:47" s="1" customFormat="1" ht="16.5" customHeight="1">
      <c r="B50" s="31"/>
      <c r="E50" s="258" t="str">
        <f>E9</f>
        <v>02 - EZS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23. 4. 2025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ortganizace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35</v>
      </c>
      <c r="J55" s="29" t="str">
        <f>E24</f>
        <v>Správa železnic, státní ortganizace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100</v>
      </c>
      <c r="D57" s="89"/>
      <c r="E57" s="89"/>
      <c r="F57" s="89"/>
      <c r="G57" s="89"/>
      <c r="H57" s="89"/>
      <c r="I57" s="89"/>
      <c r="J57" s="96" t="s">
        <v>101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70</v>
      </c>
      <c r="J59" s="62">
        <f>J83</f>
        <v>0</v>
      </c>
      <c r="L59" s="31"/>
      <c r="AU59" s="16" t="s">
        <v>102</v>
      </c>
    </row>
    <row r="60" spans="2:47" s="8" customFormat="1" ht="24.95" customHeight="1">
      <c r="B60" s="98"/>
      <c r="D60" s="99" t="s">
        <v>103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9" customFormat="1" ht="19.899999999999999" customHeight="1">
      <c r="B61" s="102"/>
      <c r="D61" s="103" t="s">
        <v>522</v>
      </c>
      <c r="E61" s="104"/>
      <c r="F61" s="104"/>
      <c r="G61" s="104"/>
      <c r="H61" s="104"/>
      <c r="I61" s="104"/>
      <c r="J61" s="105">
        <f>J85</f>
        <v>0</v>
      </c>
      <c r="L61" s="102"/>
    </row>
    <row r="62" spans="2:47" s="8" customFormat="1" ht="24.95" customHeight="1">
      <c r="B62" s="98"/>
      <c r="D62" s="99" t="s">
        <v>523</v>
      </c>
      <c r="E62" s="100"/>
      <c r="F62" s="100"/>
      <c r="G62" s="100"/>
      <c r="H62" s="100"/>
      <c r="I62" s="100"/>
      <c r="J62" s="101">
        <f>J351</f>
        <v>0</v>
      </c>
      <c r="L62" s="98"/>
    </row>
    <row r="63" spans="2:47" s="9" customFormat="1" ht="19.899999999999999" customHeight="1">
      <c r="B63" s="102"/>
      <c r="D63" s="103" t="s">
        <v>524</v>
      </c>
      <c r="E63" s="104"/>
      <c r="F63" s="104"/>
      <c r="G63" s="104"/>
      <c r="H63" s="104"/>
      <c r="I63" s="104"/>
      <c r="J63" s="105">
        <f>J352</f>
        <v>0</v>
      </c>
      <c r="L63" s="102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106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5" t="str">
        <f>E7</f>
        <v>Údržba a opravy elektronických zabezpečovacích a slaboproudých systémů OŘ UNL 2025 - 2029</v>
      </c>
      <c r="F73" s="296"/>
      <c r="G73" s="296"/>
      <c r="H73" s="296"/>
      <c r="L73" s="31"/>
    </row>
    <row r="74" spans="2:12" s="1" customFormat="1" ht="12" customHeight="1">
      <c r="B74" s="31"/>
      <c r="C74" s="26" t="s">
        <v>97</v>
      </c>
      <c r="L74" s="31"/>
    </row>
    <row r="75" spans="2:12" s="1" customFormat="1" ht="16.5" customHeight="1">
      <c r="B75" s="31"/>
      <c r="E75" s="258" t="str">
        <f>E9</f>
        <v>02 - EZS</v>
      </c>
      <c r="F75" s="297"/>
      <c r="G75" s="297"/>
      <c r="H75" s="297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23. 4. 2025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>Správa železnic, státní ortganizace</v>
      </c>
      <c r="I79" s="26" t="s">
        <v>33</v>
      </c>
      <c r="J79" s="29" t="str">
        <f>E21</f>
        <v xml:space="preserve"> </v>
      </c>
      <c r="L79" s="31"/>
    </row>
    <row r="80" spans="2:12" s="1" customFormat="1" ht="25.7" customHeight="1">
      <c r="B80" s="31"/>
      <c r="C80" s="26" t="s">
        <v>31</v>
      </c>
      <c r="F80" s="24" t="str">
        <f>IF(E18="","",E18)</f>
        <v>Vyplň údaj</v>
      </c>
      <c r="I80" s="26" t="s">
        <v>35</v>
      </c>
      <c r="J80" s="29" t="str">
        <f>E24</f>
        <v>Správa železnic, státní ortganizace</v>
      </c>
      <c r="L80" s="31"/>
    </row>
    <row r="81" spans="2:65" s="1" customFormat="1" ht="10.35" customHeight="1">
      <c r="B81" s="31"/>
      <c r="L81" s="31"/>
    </row>
    <row r="82" spans="2:65" s="10" customFormat="1" ht="29.25" customHeight="1">
      <c r="B82" s="106"/>
      <c r="C82" s="107" t="s">
        <v>107</v>
      </c>
      <c r="D82" s="108" t="s">
        <v>57</v>
      </c>
      <c r="E82" s="108" t="s">
        <v>53</v>
      </c>
      <c r="F82" s="108" t="s">
        <v>54</v>
      </c>
      <c r="G82" s="108" t="s">
        <v>108</v>
      </c>
      <c r="H82" s="108" t="s">
        <v>109</v>
      </c>
      <c r="I82" s="108" t="s">
        <v>110</v>
      </c>
      <c r="J82" s="108" t="s">
        <v>101</v>
      </c>
      <c r="K82" s="109" t="s">
        <v>111</v>
      </c>
      <c r="L82" s="106"/>
      <c r="M82" s="55" t="s">
        <v>19</v>
      </c>
      <c r="N82" s="56" t="s">
        <v>42</v>
      </c>
      <c r="O82" s="56" t="s">
        <v>112</v>
      </c>
      <c r="P82" s="56" t="s">
        <v>113</v>
      </c>
      <c r="Q82" s="56" t="s">
        <v>114</v>
      </c>
      <c r="R82" s="56" t="s">
        <v>115</v>
      </c>
      <c r="S82" s="56" t="s">
        <v>116</v>
      </c>
      <c r="T82" s="56" t="s">
        <v>117</v>
      </c>
      <c r="U82" s="57" t="s">
        <v>118</v>
      </c>
    </row>
    <row r="83" spans="2:65" s="1" customFormat="1" ht="22.9" customHeight="1">
      <c r="B83" s="31"/>
      <c r="C83" s="60" t="s">
        <v>119</v>
      </c>
      <c r="J83" s="110">
        <f>BK83</f>
        <v>0</v>
      </c>
      <c r="L83" s="31"/>
      <c r="M83" s="58"/>
      <c r="N83" s="49"/>
      <c r="O83" s="49"/>
      <c r="P83" s="111">
        <f>P84+P351</f>
        <v>0</v>
      </c>
      <c r="Q83" s="49"/>
      <c r="R83" s="111">
        <f>R84+R351</f>
        <v>0.43664000000000003</v>
      </c>
      <c r="S83" s="49"/>
      <c r="T83" s="111">
        <f>T84+T351</f>
        <v>6.9506000000000012E-2</v>
      </c>
      <c r="U83" s="50"/>
      <c r="AT83" s="16" t="s">
        <v>71</v>
      </c>
      <c r="AU83" s="16" t="s">
        <v>102</v>
      </c>
      <c r="BK83" s="112">
        <f>BK84+BK351</f>
        <v>0</v>
      </c>
    </row>
    <row r="84" spans="2:65" s="11" customFormat="1" ht="25.9" customHeight="1">
      <c r="B84" s="113"/>
      <c r="D84" s="114" t="s">
        <v>71</v>
      </c>
      <c r="E84" s="115" t="s">
        <v>120</v>
      </c>
      <c r="F84" s="115" t="s">
        <v>121</v>
      </c>
      <c r="I84" s="116"/>
      <c r="J84" s="117">
        <f>BK84</f>
        <v>0</v>
      </c>
      <c r="L84" s="113"/>
      <c r="M84" s="118"/>
      <c r="P84" s="119">
        <f>P85</f>
        <v>0</v>
      </c>
      <c r="R84" s="119">
        <f>R85</f>
        <v>0.43004000000000003</v>
      </c>
      <c r="T84" s="119">
        <f>T85</f>
        <v>6.9506000000000012E-2</v>
      </c>
      <c r="U84" s="120"/>
      <c r="AR84" s="114" t="s">
        <v>82</v>
      </c>
      <c r="AT84" s="121" t="s">
        <v>71</v>
      </c>
      <c r="AU84" s="121" t="s">
        <v>72</v>
      </c>
      <c r="AY84" s="114" t="s">
        <v>122</v>
      </c>
      <c r="BK84" s="122">
        <f>BK85</f>
        <v>0</v>
      </c>
    </row>
    <row r="85" spans="2:65" s="11" customFormat="1" ht="22.9" customHeight="1">
      <c r="B85" s="113"/>
      <c r="D85" s="114" t="s">
        <v>71</v>
      </c>
      <c r="E85" s="123" t="s">
        <v>525</v>
      </c>
      <c r="F85" s="123" t="s">
        <v>526</v>
      </c>
      <c r="I85" s="116"/>
      <c r="J85" s="124">
        <f>BK85</f>
        <v>0</v>
      </c>
      <c r="L85" s="113"/>
      <c r="M85" s="118"/>
      <c r="P85" s="119">
        <f>SUM(P86:P350)</f>
        <v>0</v>
      </c>
      <c r="R85" s="119">
        <f>SUM(R86:R350)</f>
        <v>0.43004000000000003</v>
      </c>
      <c r="T85" s="119">
        <f>SUM(T86:T350)</f>
        <v>6.9506000000000012E-2</v>
      </c>
      <c r="U85" s="120"/>
      <c r="AR85" s="114" t="s">
        <v>82</v>
      </c>
      <c r="AT85" s="121" t="s">
        <v>71</v>
      </c>
      <c r="AU85" s="121" t="s">
        <v>80</v>
      </c>
      <c r="AY85" s="114" t="s">
        <v>122</v>
      </c>
      <c r="BK85" s="122">
        <f>SUM(BK86:BK350)</f>
        <v>0</v>
      </c>
    </row>
    <row r="86" spans="2:65" s="1" customFormat="1" ht="16.5" customHeight="1">
      <c r="B86" s="31"/>
      <c r="C86" s="125" t="s">
        <v>527</v>
      </c>
      <c r="D86" s="125" t="s">
        <v>126</v>
      </c>
      <c r="E86" s="126" t="s">
        <v>528</v>
      </c>
      <c r="F86" s="127" t="s">
        <v>529</v>
      </c>
      <c r="G86" s="128" t="s">
        <v>170</v>
      </c>
      <c r="H86" s="129">
        <v>24</v>
      </c>
      <c r="I86" s="130"/>
      <c r="J86" s="131">
        <f>ROUND(I86*H86,2)</f>
        <v>0</v>
      </c>
      <c r="K86" s="127" t="s">
        <v>130</v>
      </c>
      <c r="L86" s="31"/>
      <c r="M86" s="132" t="s">
        <v>19</v>
      </c>
      <c r="N86" s="133" t="s">
        <v>43</v>
      </c>
      <c r="P86" s="134">
        <f>O86*H86</f>
        <v>0</v>
      </c>
      <c r="Q86" s="134">
        <v>0</v>
      </c>
      <c r="R86" s="134">
        <f>Q86*H86</f>
        <v>0</v>
      </c>
      <c r="S86" s="134">
        <v>0</v>
      </c>
      <c r="T86" s="134">
        <f>S86*H86</f>
        <v>0</v>
      </c>
      <c r="U86" s="135" t="s">
        <v>19</v>
      </c>
      <c r="AR86" s="136" t="s">
        <v>131</v>
      </c>
      <c r="AT86" s="136" t="s">
        <v>126</v>
      </c>
      <c r="AU86" s="136" t="s">
        <v>82</v>
      </c>
      <c r="AY86" s="16" t="s">
        <v>122</v>
      </c>
      <c r="BE86" s="137">
        <f>IF(N86="základní",J86,0)</f>
        <v>0</v>
      </c>
      <c r="BF86" s="137">
        <f>IF(N86="snížená",J86,0)</f>
        <v>0</v>
      </c>
      <c r="BG86" s="137">
        <f>IF(N86="zákl. přenesená",J86,0)</f>
        <v>0</v>
      </c>
      <c r="BH86" s="137">
        <f>IF(N86="sníž. přenesená",J86,0)</f>
        <v>0</v>
      </c>
      <c r="BI86" s="137">
        <f>IF(N86="nulová",J86,0)</f>
        <v>0</v>
      </c>
      <c r="BJ86" s="16" t="s">
        <v>80</v>
      </c>
      <c r="BK86" s="137">
        <f>ROUND(I86*H86,2)</f>
        <v>0</v>
      </c>
      <c r="BL86" s="16" t="s">
        <v>131</v>
      </c>
      <c r="BM86" s="136" t="s">
        <v>530</v>
      </c>
    </row>
    <row r="87" spans="2:65" s="1" customFormat="1" ht="11.25">
      <c r="B87" s="31"/>
      <c r="D87" s="138" t="s">
        <v>133</v>
      </c>
      <c r="F87" s="139" t="s">
        <v>531</v>
      </c>
      <c r="I87" s="140"/>
      <c r="L87" s="31"/>
      <c r="M87" s="141"/>
      <c r="U87" s="52"/>
      <c r="AT87" s="16" t="s">
        <v>133</v>
      </c>
      <c r="AU87" s="16" t="s">
        <v>82</v>
      </c>
    </row>
    <row r="88" spans="2:65" s="1" customFormat="1" ht="11.25">
      <c r="B88" s="31"/>
      <c r="D88" s="142" t="s">
        <v>135</v>
      </c>
      <c r="F88" s="143" t="s">
        <v>532</v>
      </c>
      <c r="I88" s="140"/>
      <c r="L88" s="31"/>
      <c r="M88" s="141"/>
      <c r="U88" s="52"/>
      <c r="AT88" s="16" t="s">
        <v>135</v>
      </c>
      <c r="AU88" s="16" t="s">
        <v>82</v>
      </c>
    </row>
    <row r="89" spans="2:65" s="1" customFormat="1" ht="21.75" customHeight="1">
      <c r="B89" s="31"/>
      <c r="C89" s="144" t="s">
        <v>503</v>
      </c>
      <c r="D89" s="144" t="s">
        <v>138</v>
      </c>
      <c r="E89" s="145" t="s">
        <v>533</v>
      </c>
      <c r="F89" s="146" t="s">
        <v>534</v>
      </c>
      <c r="G89" s="147" t="s">
        <v>170</v>
      </c>
      <c r="H89" s="148">
        <v>22</v>
      </c>
      <c r="I89" s="149"/>
      <c r="J89" s="150">
        <f>ROUND(I89*H89,2)</f>
        <v>0</v>
      </c>
      <c r="K89" s="146" t="s">
        <v>276</v>
      </c>
      <c r="L89" s="151"/>
      <c r="M89" s="152" t="s">
        <v>19</v>
      </c>
      <c r="N89" s="153" t="s">
        <v>43</v>
      </c>
      <c r="P89" s="134">
        <f>O89*H89</f>
        <v>0</v>
      </c>
      <c r="Q89" s="134">
        <v>7.0299999999999998E-3</v>
      </c>
      <c r="R89" s="134">
        <f>Q89*H89</f>
        <v>0.15465999999999999</v>
      </c>
      <c r="S89" s="134">
        <v>0</v>
      </c>
      <c r="T89" s="134">
        <f>S89*H89</f>
        <v>0</v>
      </c>
      <c r="U89" s="135" t="s">
        <v>19</v>
      </c>
      <c r="AR89" s="136" t="s">
        <v>141</v>
      </c>
      <c r="AT89" s="136" t="s">
        <v>138</v>
      </c>
      <c r="AU89" s="136" t="s">
        <v>82</v>
      </c>
      <c r="AY89" s="16" t="s">
        <v>122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80</v>
      </c>
      <c r="BK89" s="137">
        <f>ROUND(I89*H89,2)</f>
        <v>0</v>
      </c>
      <c r="BL89" s="16" t="s">
        <v>131</v>
      </c>
      <c r="BM89" s="136" t="s">
        <v>535</v>
      </c>
    </row>
    <row r="90" spans="2:65" s="1" customFormat="1" ht="11.25">
      <c r="B90" s="31"/>
      <c r="D90" s="138" t="s">
        <v>133</v>
      </c>
      <c r="F90" s="139" t="s">
        <v>534</v>
      </c>
      <c r="I90" s="140"/>
      <c r="L90" s="31"/>
      <c r="M90" s="141"/>
      <c r="U90" s="52"/>
      <c r="AT90" s="16" t="s">
        <v>133</v>
      </c>
      <c r="AU90" s="16" t="s">
        <v>82</v>
      </c>
    </row>
    <row r="91" spans="2:65" s="1" customFormat="1" ht="16.5" customHeight="1">
      <c r="B91" s="31"/>
      <c r="C91" s="144" t="s">
        <v>536</v>
      </c>
      <c r="D91" s="144" t="s">
        <v>138</v>
      </c>
      <c r="E91" s="145" t="s">
        <v>537</v>
      </c>
      <c r="F91" s="146" t="s">
        <v>538</v>
      </c>
      <c r="G91" s="147" t="s">
        <v>170</v>
      </c>
      <c r="H91" s="148">
        <v>2</v>
      </c>
      <c r="I91" s="149"/>
      <c r="J91" s="150">
        <f>ROUND(I91*H91,2)</f>
        <v>0</v>
      </c>
      <c r="K91" s="146" t="s">
        <v>130</v>
      </c>
      <c r="L91" s="151"/>
      <c r="M91" s="152" t="s">
        <v>19</v>
      </c>
      <c r="N91" s="153" t="s">
        <v>43</v>
      </c>
      <c r="P91" s="134">
        <f>O91*H91</f>
        <v>0</v>
      </c>
      <c r="Q91" s="134">
        <v>8.2000000000000007E-3</v>
      </c>
      <c r="R91" s="134">
        <f>Q91*H91</f>
        <v>1.6400000000000001E-2</v>
      </c>
      <c r="S91" s="134">
        <v>0</v>
      </c>
      <c r="T91" s="134">
        <f>S91*H91</f>
        <v>0</v>
      </c>
      <c r="U91" s="135" t="s">
        <v>19</v>
      </c>
      <c r="AR91" s="136" t="s">
        <v>141</v>
      </c>
      <c r="AT91" s="136" t="s">
        <v>138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80</v>
      </c>
      <c r="BK91" s="137">
        <f>ROUND(I91*H91,2)</f>
        <v>0</v>
      </c>
      <c r="BL91" s="16" t="s">
        <v>131</v>
      </c>
      <c r="BM91" s="136" t="s">
        <v>539</v>
      </c>
    </row>
    <row r="92" spans="2:65" s="1" customFormat="1" ht="11.25">
      <c r="B92" s="31"/>
      <c r="D92" s="138" t="s">
        <v>133</v>
      </c>
      <c r="F92" s="139" t="s">
        <v>538</v>
      </c>
      <c r="I92" s="140"/>
      <c r="L92" s="31"/>
      <c r="M92" s="141"/>
      <c r="U92" s="52"/>
      <c r="AT92" s="16" t="s">
        <v>133</v>
      </c>
      <c r="AU92" s="16" t="s">
        <v>82</v>
      </c>
    </row>
    <row r="93" spans="2:65" s="1" customFormat="1" ht="16.5" customHeight="1">
      <c r="B93" s="31"/>
      <c r="C93" s="125" t="s">
        <v>540</v>
      </c>
      <c r="D93" s="125" t="s">
        <v>126</v>
      </c>
      <c r="E93" s="126" t="s">
        <v>541</v>
      </c>
      <c r="F93" s="127" t="s">
        <v>542</v>
      </c>
      <c r="G93" s="128" t="s">
        <v>170</v>
      </c>
      <c r="H93" s="129">
        <v>3</v>
      </c>
      <c r="I93" s="130"/>
      <c r="J93" s="131">
        <f>ROUND(I93*H93,2)</f>
        <v>0</v>
      </c>
      <c r="K93" s="127" t="s">
        <v>130</v>
      </c>
      <c r="L93" s="31"/>
      <c r="M93" s="132" t="s">
        <v>19</v>
      </c>
      <c r="N93" s="133" t="s">
        <v>43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131</v>
      </c>
      <c r="AT93" s="136" t="s">
        <v>126</v>
      </c>
      <c r="AU93" s="136" t="s">
        <v>82</v>
      </c>
      <c r="AY93" s="16" t="s">
        <v>122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80</v>
      </c>
      <c r="BK93" s="137">
        <f>ROUND(I93*H93,2)</f>
        <v>0</v>
      </c>
      <c r="BL93" s="16" t="s">
        <v>131</v>
      </c>
      <c r="BM93" s="136" t="s">
        <v>543</v>
      </c>
    </row>
    <row r="94" spans="2:65" s="1" customFormat="1" ht="11.25">
      <c r="B94" s="31"/>
      <c r="D94" s="138" t="s">
        <v>133</v>
      </c>
      <c r="F94" s="139" t="s">
        <v>544</v>
      </c>
      <c r="I94" s="140"/>
      <c r="L94" s="31"/>
      <c r="M94" s="141"/>
      <c r="U94" s="52"/>
      <c r="AT94" s="16" t="s">
        <v>133</v>
      </c>
      <c r="AU94" s="16" t="s">
        <v>82</v>
      </c>
    </row>
    <row r="95" spans="2:65" s="1" customFormat="1" ht="11.25">
      <c r="B95" s="31"/>
      <c r="D95" s="142" t="s">
        <v>135</v>
      </c>
      <c r="F95" s="143" t="s">
        <v>545</v>
      </c>
      <c r="I95" s="140"/>
      <c r="L95" s="31"/>
      <c r="M95" s="141"/>
      <c r="U95" s="52"/>
      <c r="AT95" s="16" t="s">
        <v>135</v>
      </c>
      <c r="AU95" s="16" t="s">
        <v>82</v>
      </c>
    </row>
    <row r="96" spans="2:65" s="1" customFormat="1" ht="16.5" customHeight="1">
      <c r="B96" s="31"/>
      <c r="C96" s="144" t="s">
        <v>546</v>
      </c>
      <c r="D96" s="144" t="s">
        <v>138</v>
      </c>
      <c r="E96" s="145" t="s">
        <v>547</v>
      </c>
      <c r="F96" s="146" t="s">
        <v>548</v>
      </c>
      <c r="G96" s="147" t="s">
        <v>170</v>
      </c>
      <c r="H96" s="148">
        <v>3</v>
      </c>
      <c r="I96" s="149"/>
      <c r="J96" s="150">
        <f>ROUND(I96*H96,2)</f>
        <v>0</v>
      </c>
      <c r="K96" s="146" t="s">
        <v>130</v>
      </c>
      <c r="L96" s="151"/>
      <c r="M96" s="152" t="s">
        <v>19</v>
      </c>
      <c r="N96" s="153" t="s">
        <v>43</v>
      </c>
      <c r="P96" s="134">
        <f>O96*H96</f>
        <v>0</v>
      </c>
      <c r="Q96" s="134">
        <v>7.9000000000000008E-3</v>
      </c>
      <c r="R96" s="134">
        <f>Q96*H96</f>
        <v>2.3700000000000002E-2</v>
      </c>
      <c r="S96" s="134">
        <v>0</v>
      </c>
      <c r="T96" s="134">
        <f>S96*H96</f>
        <v>0</v>
      </c>
      <c r="U96" s="135" t="s">
        <v>19</v>
      </c>
      <c r="AR96" s="136" t="s">
        <v>141</v>
      </c>
      <c r="AT96" s="136" t="s">
        <v>138</v>
      </c>
      <c r="AU96" s="136" t="s">
        <v>82</v>
      </c>
      <c r="AY96" s="16" t="s">
        <v>122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6" t="s">
        <v>80</v>
      </c>
      <c r="BK96" s="137">
        <f>ROUND(I96*H96,2)</f>
        <v>0</v>
      </c>
      <c r="BL96" s="16" t="s">
        <v>131</v>
      </c>
      <c r="BM96" s="136" t="s">
        <v>549</v>
      </c>
    </row>
    <row r="97" spans="2:65" s="1" customFormat="1" ht="11.25">
      <c r="B97" s="31"/>
      <c r="D97" s="138" t="s">
        <v>133</v>
      </c>
      <c r="F97" s="139" t="s">
        <v>548</v>
      </c>
      <c r="I97" s="140"/>
      <c r="L97" s="31"/>
      <c r="M97" s="141"/>
      <c r="U97" s="52"/>
      <c r="AT97" s="16" t="s">
        <v>133</v>
      </c>
      <c r="AU97" s="16" t="s">
        <v>82</v>
      </c>
    </row>
    <row r="98" spans="2:65" s="1" customFormat="1" ht="16.5" customHeight="1">
      <c r="B98" s="31"/>
      <c r="C98" s="125" t="s">
        <v>550</v>
      </c>
      <c r="D98" s="125" t="s">
        <v>126</v>
      </c>
      <c r="E98" s="126" t="s">
        <v>551</v>
      </c>
      <c r="F98" s="127" t="s">
        <v>552</v>
      </c>
      <c r="G98" s="128" t="s">
        <v>170</v>
      </c>
      <c r="H98" s="129">
        <v>10</v>
      </c>
      <c r="I98" s="130"/>
      <c r="J98" s="131">
        <f>ROUND(I98*H98,2)</f>
        <v>0</v>
      </c>
      <c r="K98" s="127" t="s">
        <v>130</v>
      </c>
      <c r="L98" s="31"/>
      <c r="M98" s="132" t="s">
        <v>19</v>
      </c>
      <c r="N98" s="133" t="s">
        <v>43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4">
        <f>S98*H98</f>
        <v>0</v>
      </c>
      <c r="U98" s="135" t="s">
        <v>19</v>
      </c>
      <c r="AR98" s="136" t="s">
        <v>131</v>
      </c>
      <c r="AT98" s="136" t="s">
        <v>126</v>
      </c>
      <c r="AU98" s="136" t="s">
        <v>82</v>
      </c>
      <c r="AY98" s="16" t="s">
        <v>122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6" t="s">
        <v>80</v>
      </c>
      <c r="BK98" s="137">
        <f>ROUND(I98*H98,2)</f>
        <v>0</v>
      </c>
      <c r="BL98" s="16" t="s">
        <v>131</v>
      </c>
      <c r="BM98" s="136" t="s">
        <v>553</v>
      </c>
    </row>
    <row r="99" spans="2:65" s="1" customFormat="1" ht="11.25">
      <c r="B99" s="31"/>
      <c r="D99" s="138" t="s">
        <v>133</v>
      </c>
      <c r="F99" s="139" t="s">
        <v>554</v>
      </c>
      <c r="I99" s="140"/>
      <c r="L99" s="31"/>
      <c r="M99" s="141"/>
      <c r="U99" s="52"/>
      <c r="AT99" s="16" t="s">
        <v>133</v>
      </c>
      <c r="AU99" s="16" t="s">
        <v>82</v>
      </c>
    </row>
    <row r="100" spans="2:65" s="1" customFormat="1" ht="11.25">
      <c r="B100" s="31"/>
      <c r="D100" s="142" t="s">
        <v>135</v>
      </c>
      <c r="F100" s="143" t="s">
        <v>555</v>
      </c>
      <c r="I100" s="140"/>
      <c r="L100" s="31"/>
      <c r="M100" s="141"/>
      <c r="U100" s="52"/>
      <c r="AT100" s="16" t="s">
        <v>135</v>
      </c>
      <c r="AU100" s="16" t="s">
        <v>82</v>
      </c>
    </row>
    <row r="101" spans="2:65" s="1" customFormat="1" ht="16.5" customHeight="1">
      <c r="B101" s="31"/>
      <c r="C101" s="144" t="s">
        <v>237</v>
      </c>
      <c r="D101" s="144" t="s">
        <v>138</v>
      </c>
      <c r="E101" s="145" t="s">
        <v>556</v>
      </c>
      <c r="F101" s="146" t="s">
        <v>557</v>
      </c>
      <c r="G101" s="147" t="s">
        <v>170</v>
      </c>
      <c r="H101" s="148">
        <v>10</v>
      </c>
      <c r="I101" s="149"/>
      <c r="J101" s="150">
        <f>ROUND(I101*H101,2)</f>
        <v>0</v>
      </c>
      <c r="K101" s="146" t="s">
        <v>130</v>
      </c>
      <c r="L101" s="151"/>
      <c r="M101" s="152" t="s">
        <v>19</v>
      </c>
      <c r="N101" s="153" t="s">
        <v>43</v>
      </c>
      <c r="P101" s="134">
        <f>O101*H101</f>
        <v>0</v>
      </c>
      <c r="Q101" s="134">
        <v>2.9999999999999997E-4</v>
      </c>
      <c r="R101" s="134">
        <f>Q101*H101</f>
        <v>2.9999999999999996E-3</v>
      </c>
      <c r="S101" s="134">
        <v>0</v>
      </c>
      <c r="T101" s="134">
        <f>S101*H101</f>
        <v>0</v>
      </c>
      <c r="U101" s="135" t="s">
        <v>19</v>
      </c>
      <c r="AR101" s="136" t="s">
        <v>141</v>
      </c>
      <c r="AT101" s="136" t="s">
        <v>138</v>
      </c>
      <c r="AU101" s="136" t="s">
        <v>82</v>
      </c>
      <c r="AY101" s="16" t="s">
        <v>122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80</v>
      </c>
      <c r="BK101" s="137">
        <f>ROUND(I101*H101,2)</f>
        <v>0</v>
      </c>
      <c r="BL101" s="16" t="s">
        <v>131</v>
      </c>
      <c r="BM101" s="136" t="s">
        <v>558</v>
      </c>
    </row>
    <row r="102" spans="2:65" s="1" customFormat="1" ht="11.25">
      <c r="B102" s="31"/>
      <c r="D102" s="138" t="s">
        <v>133</v>
      </c>
      <c r="F102" s="139" t="s">
        <v>557</v>
      </c>
      <c r="I102" s="140"/>
      <c r="L102" s="31"/>
      <c r="M102" s="141"/>
      <c r="U102" s="52"/>
      <c r="AT102" s="16" t="s">
        <v>133</v>
      </c>
      <c r="AU102" s="16" t="s">
        <v>82</v>
      </c>
    </row>
    <row r="103" spans="2:65" s="1" customFormat="1" ht="16.5" customHeight="1">
      <c r="B103" s="31"/>
      <c r="C103" s="125" t="s">
        <v>243</v>
      </c>
      <c r="D103" s="125" t="s">
        <v>126</v>
      </c>
      <c r="E103" s="126" t="s">
        <v>559</v>
      </c>
      <c r="F103" s="127" t="s">
        <v>560</v>
      </c>
      <c r="G103" s="128" t="s">
        <v>170</v>
      </c>
      <c r="H103" s="129">
        <v>3</v>
      </c>
      <c r="I103" s="130"/>
      <c r="J103" s="131">
        <f>ROUND(I103*H103,2)</f>
        <v>0</v>
      </c>
      <c r="K103" s="127" t="s">
        <v>130</v>
      </c>
      <c r="L103" s="31"/>
      <c r="M103" s="132" t="s">
        <v>19</v>
      </c>
      <c r="N103" s="133" t="s">
        <v>43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4">
        <f>S103*H103</f>
        <v>0</v>
      </c>
      <c r="U103" s="135" t="s">
        <v>19</v>
      </c>
      <c r="AR103" s="136" t="s">
        <v>131</v>
      </c>
      <c r="AT103" s="136" t="s">
        <v>126</v>
      </c>
      <c r="AU103" s="136" t="s">
        <v>82</v>
      </c>
      <c r="AY103" s="16" t="s">
        <v>122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80</v>
      </c>
      <c r="BK103" s="137">
        <f>ROUND(I103*H103,2)</f>
        <v>0</v>
      </c>
      <c r="BL103" s="16" t="s">
        <v>131</v>
      </c>
      <c r="BM103" s="136" t="s">
        <v>561</v>
      </c>
    </row>
    <row r="104" spans="2:65" s="1" customFormat="1" ht="11.25">
      <c r="B104" s="31"/>
      <c r="D104" s="138" t="s">
        <v>133</v>
      </c>
      <c r="F104" s="139" t="s">
        <v>562</v>
      </c>
      <c r="I104" s="140"/>
      <c r="L104" s="31"/>
      <c r="M104" s="141"/>
      <c r="U104" s="52"/>
      <c r="AT104" s="16" t="s">
        <v>133</v>
      </c>
      <c r="AU104" s="16" t="s">
        <v>82</v>
      </c>
    </row>
    <row r="105" spans="2:65" s="1" customFormat="1" ht="11.25">
      <c r="B105" s="31"/>
      <c r="D105" s="142" t="s">
        <v>135</v>
      </c>
      <c r="F105" s="143" t="s">
        <v>563</v>
      </c>
      <c r="I105" s="140"/>
      <c r="L105" s="31"/>
      <c r="M105" s="141"/>
      <c r="U105" s="52"/>
      <c r="AT105" s="16" t="s">
        <v>135</v>
      </c>
      <c r="AU105" s="16" t="s">
        <v>82</v>
      </c>
    </row>
    <row r="106" spans="2:65" s="1" customFormat="1" ht="21.75" customHeight="1">
      <c r="B106" s="31"/>
      <c r="C106" s="144" t="s">
        <v>249</v>
      </c>
      <c r="D106" s="144" t="s">
        <v>138</v>
      </c>
      <c r="E106" s="145" t="s">
        <v>564</v>
      </c>
      <c r="F106" s="146" t="s">
        <v>565</v>
      </c>
      <c r="G106" s="147" t="s">
        <v>170</v>
      </c>
      <c r="H106" s="148">
        <v>3</v>
      </c>
      <c r="I106" s="149"/>
      <c r="J106" s="150">
        <f>ROUND(I106*H106,2)</f>
        <v>0</v>
      </c>
      <c r="K106" s="146" t="s">
        <v>130</v>
      </c>
      <c r="L106" s="151"/>
      <c r="M106" s="152" t="s">
        <v>19</v>
      </c>
      <c r="N106" s="153" t="s">
        <v>43</v>
      </c>
      <c r="P106" s="134">
        <f>O106*H106</f>
        <v>0</v>
      </c>
      <c r="Q106" s="134">
        <v>5.9999999999999995E-4</v>
      </c>
      <c r="R106" s="134">
        <f>Q106*H106</f>
        <v>1.8E-3</v>
      </c>
      <c r="S106" s="134">
        <v>0</v>
      </c>
      <c r="T106" s="134">
        <f>S106*H106</f>
        <v>0</v>
      </c>
      <c r="U106" s="135" t="s">
        <v>19</v>
      </c>
      <c r="AR106" s="136" t="s">
        <v>141</v>
      </c>
      <c r="AT106" s="136" t="s">
        <v>138</v>
      </c>
      <c r="AU106" s="136" t="s">
        <v>82</v>
      </c>
      <c r="AY106" s="16" t="s">
        <v>122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6" t="s">
        <v>80</v>
      </c>
      <c r="BK106" s="137">
        <f>ROUND(I106*H106,2)</f>
        <v>0</v>
      </c>
      <c r="BL106" s="16" t="s">
        <v>131</v>
      </c>
      <c r="BM106" s="136" t="s">
        <v>566</v>
      </c>
    </row>
    <row r="107" spans="2:65" s="1" customFormat="1" ht="11.25">
      <c r="B107" s="31"/>
      <c r="D107" s="138" t="s">
        <v>133</v>
      </c>
      <c r="F107" s="139" t="s">
        <v>565</v>
      </c>
      <c r="I107" s="140"/>
      <c r="L107" s="31"/>
      <c r="M107" s="141"/>
      <c r="U107" s="52"/>
      <c r="AT107" s="16" t="s">
        <v>133</v>
      </c>
      <c r="AU107" s="16" t="s">
        <v>82</v>
      </c>
    </row>
    <row r="108" spans="2:65" s="1" customFormat="1" ht="16.5" customHeight="1">
      <c r="B108" s="31"/>
      <c r="C108" s="125" t="s">
        <v>567</v>
      </c>
      <c r="D108" s="125" t="s">
        <v>126</v>
      </c>
      <c r="E108" s="126" t="s">
        <v>568</v>
      </c>
      <c r="F108" s="127" t="s">
        <v>569</v>
      </c>
      <c r="G108" s="128" t="s">
        <v>170</v>
      </c>
      <c r="H108" s="129">
        <v>5</v>
      </c>
      <c r="I108" s="130"/>
      <c r="J108" s="131">
        <f>ROUND(I108*H108,2)</f>
        <v>0</v>
      </c>
      <c r="K108" s="127" t="s">
        <v>130</v>
      </c>
      <c r="L108" s="31"/>
      <c r="M108" s="132" t="s">
        <v>19</v>
      </c>
      <c r="N108" s="133" t="s">
        <v>43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4">
        <f>S108*H108</f>
        <v>0</v>
      </c>
      <c r="U108" s="135" t="s">
        <v>19</v>
      </c>
      <c r="AR108" s="136" t="s">
        <v>131</v>
      </c>
      <c r="AT108" s="136" t="s">
        <v>126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80</v>
      </c>
      <c r="BK108" s="137">
        <f>ROUND(I108*H108,2)</f>
        <v>0</v>
      </c>
      <c r="BL108" s="16" t="s">
        <v>131</v>
      </c>
      <c r="BM108" s="136" t="s">
        <v>570</v>
      </c>
    </row>
    <row r="109" spans="2:65" s="1" customFormat="1" ht="11.25">
      <c r="B109" s="31"/>
      <c r="D109" s="138" t="s">
        <v>133</v>
      </c>
      <c r="F109" s="139" t="s">
        <v>571</v>
      </c>
      <c r="I109" s="140"/>
      <c r="L109" s="31"/>
      <c r="M109" s="141"/>
      <c r="U109" s="52"/>
      <c r="AT109" s="16" t="s">
        <v>133</v>
      </c>
      <c r="AU109" s="16" t="s">
        <v>82</v>
      </c>
    </row>
    <row r="110" spans="2:65" s="1" customFormat="1" ht="11.25">
      <c r="B110" s="31"/>
      <c r="D110" s="142" t="s">
        <v>135</v>
      </c>
      <c r="F110" s="143" t="s">
        <v>572</v>
      </c>
      <c r="I110" s="140"/>
      <c r="L110" s="31"/>
      <c r="M110" s="141"/>
      <c r="U110" s="52"/>
      <c r="AT110" s="16" t="s">
        <v>135</v>
      </c>
      <c r="AU110" s="16" t="s">
        <v>82</v>
      </c>
    </row>
    <row r="111" spans="2:65" s="1" customFormat="1" ht="16.5" customHeight="1">
      <c r="B111" s="31"/>
      <c r="C111" s="144" t="s">
        <v>267</v>
      </c>
      <c r="D111" s="144" t="s">
        <v>138</v>
      </c>
      <c r="E111" s="145" t="s">
        <v>573</v>
      </c>
      <c r="F111" s="146" t="s">
        <v>574</v>
      </c>
      <c r="G111" s="147" t="s">
        <v>170</v>
      </c>
      <c r="H111" s="148">
        <v>5</v>
      </c>
      <c r="I111" s="149"/>
      <c r="J111" s="150">
        <f>ROUND(I111*H111,2)</f>
        <v>0</v>
      </c>
      <c r="K111" s="146" t="s">
        <v>130</v>
      </c>
      <c r="L111" s="151"/>
      <c r="M111" s="152" t="s">
        <v>19</v>
      </c>
      <c r="N111" s="153" t="s">
        <v>43</v>
      </c>
      <c r="P111" s="134">
        <f>O111*H111</f>
        <v>0</v>
      </c>
      <c r="Q111" s="134">
        <v>6.9999999999999994E-5</v>
      </c>
      <c r="R111" s="134">
        <f>Q111*H111</f>
        <v>3.4999999999999994E-4</v>
      </c>
      <c r="S111" s="134">
        <v>0</v>
      </c>
      <c r="T111" s="134">
        <f>S111*H111</f>
        <v>0</v>
      </c>
      <c r="U111" s="135" t="s">
        <v>19</v>
      </c>
      <c r="AR111" s="136" t="s">
        <v>141</v>
      </c>
      <c r="AT111" s="136" t="s">
        <v>138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80</v>
      </c>
      <c r="BK111" s="137">
        <f>ROUND(I111*H111,2)</f>
        <v>0</v>
      </c>
      <c r="BL111" s="16" t="s">
        <v>131</v>
      </c>
      <c r="BM111" s="136" t="s">
        <v>575</v>
      </c>
    </row>
    <row r="112" spans="2:65" s="1" customFormat="1" ht="11.25">
      <c r="B112" s="31"/>
      <c r="D112" s="138" t="s">
        <v>133</v>
      </c>
      <c r="F112" s="139" t="s">
        <v>574</v>
      </c>
      <c r="I112" s="140"/>
      <c r="L112" s="31"/>
      <c r="M112" s="141"/>
      <c r="U112" s="52"/>
      <c r="AT112" s="16" t="s">
        <v>133</v>
      </c>
      <c r="AU112" s="16" t="s">
        <v>82</v>
      </c>
    </row>
    <row r="113" spans="2:65" s="1" customFormat="1" ht="16.5" customHeight="1">
      <c r="B113" s="31"/>
      <c r="C113" s="125" t="s">
        <v>576</v>
      </c>
      <c r="D113" s="125" t="s">
        <v>126</v>
      </c>
      <c r="E113" s="126" t="s">
        <v>577</v>
      </c>
      <c r="F113" s="127" t="s">
        <v>578</v>
      </c>
      <c r="G113" s="128" t="s">
        <v>170</v>
      </c>
      <c r="H113" s="129">
        <v>15</v>
      </c>
      <c r="I113" s="130"/>
      <c r="J113" s="131">
        <f>ROUND(I113*H113,2)</f>
        <v>0</v>
      </c>
      <c r="K113" s="127" t="s">
        <v>130</v>
      </c>
      <c r="L113" s="31"/>
      <c r="M113" s="132" t="s">
        <v>19</v>
      </c>
      <c r="N113" s="133" t="s">
        <v>43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4">
        <f>S113*H113</f>
        <v>0</v>
      </c>
      <c r="U113" s="135" t="s">
        <v>19</v>
      </c>
      <c r="AR113" s="136" t="s">
        <v>131</v>
      </c>
      <c r="AT113" s="136" t="s">
        <v>126</v>
      </c>
      <c r="AU113" s="136" t="s">
        <v>82</v>
      </c>
      <c r="AY113" s="16" t="s">
        <v>122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6" t="s">
        <v>80</v>
      </c>
      <c r="BK113" s="137">
        <f>ROUND(I113*H113,2)</f>
        <v>0</v>
      </c>
      <c r="BL113" s="16" t="s">
        <v>131</v>
      </c>
      <c r="BM113" s="136" t="s">
        <v>579</v>
      </c>
    </row>
    <row r="114" spans="2:65" s="1" customFormat="1" ht="11.25">
      <c r="B114" s="31"/>
      <c r="D114" s="138" t="s">
        <v>133</v>
      </c>
      <c r="F114" s="139" t="s">
        <v>580</v>
      </c>
      <c r="I114" s="140"/>
      <c r="L114" s="31"/>
      <c r="M114" s="141"/>
      <c r="U114" s="52"/>
      <c r="AT114" s="16" t="s">
        <v>133</v>
      </c>
      <c r="AU114" s="16" t="s">
        <v>82</v>
      </c>
    </row>
    <row r="115" spans="2:65" s="1" customFormat="1" ht="11.25">
      <c r="B115" s="31"/>
      <c r="D115" s="142" t="s">
        <v>135</v>
      </c>
      <c r="F115" s="143" t="s">
        <v>581</v>
      </c>
      <c r="I115" s="140"/>
      <c r="L115" s="31"/>
      <c r="M115" s="141"/>
      <c r="U115" s="52"/>
      <c r="AT115" s="16" t="s">
        <v>135</v>
      </c>
      <c r="AU115" s="16" t="s">
        <v>82</v>
      </c>
    </row>
    <row r="116" spans="2:65" s="1" customFormat="1" ht="16.5" customHeight="1">
      <c r="B116" s="31"/>
      <c r="C116" s="144" t="s">
        <v>582</v>
      </c>
      <c r="D116" s="144" t="s">
        <v>138</v>
      </c>
      <c r="E116" s="145" t="s">
        <v>583</v>
      </c>
      <c r="F116" s="146" t="s">
        <v>584</v>
      </c>
      <c r="G116" s="147" t="s">
        <v>170</v>
      </c>
      <c r="H116" s="148">
        <v>5</v>
      </c>
      <c r="I116" s="149"/>
      <c r="J116" s="150">
        <f>ROUND(I116*H116,2)</f>
        <v>0</v>
      </c>
      <c r="K116" s="146" t="s">
        <v>130</v>
      </c>
      <c r="L116" s="151"/>
      <c r="M116" s="152" t="s">
        <v>19</v>
      </c>
      <c r="N116" s="153" t="s">
        <v>43</v>
      </c>
      <c r="P116" s="134">
        <f>O116*H116</f>
        <v>0</v>
      </c>
      <c r="Q116" s="134">
        <v>1E-4</v>
      </c>
      <c r="R116" s="134">
        <f>Q116*H116</f>
        <v>5.0000000000000001E-4</v>
      </c>
      <c r="S116" s="134">
        <v>0</v>
      </c>
      <c r="T116" s="134">
        <f>S116*H116</f>
        <v>0</v>
      </c>
      <c r="U116" s="135" t="s">
        <v>19</v>
      </c>
      <c r="AR116" s="136" t="s">
        <v>141</v>
      </c>
      <c r="AT116" s="136" t="s">
        <v>138</v>
      </c>
      <c r="AU116" s="136" t="s">
        <v>82</v>
      </c>
      <c r="AY116" s="16" t="s">
        <v>122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6" t="s">
        <v>80</v>
      </c>
      <c r="BK116" s="137">
        <f>ROUND(I116*H116,2)</f>
        <v>0</v>
      </c>
      <c r="BL116" s="16" t="s">
        <v>131</v>
      </c>
      <c r="BM116" s="136" t="s">
        <v>585</v>
      </c>
    </row>
    <row r="117" spans="2:65" s="1" customFormat="1" ht="11.25">
      <c r="B117" s="31"/>
      <c r="D117" s="138" t="s">
        <v>133</v>
      </c>
      <c r="F117" s="139" t="s">
        <v>584</v>
      </c>
      <c r="I117" s="140"/>
      <c r="L117" s="31"/>
      <c r="M117" s="141"/>
      <c r="U117" s="52"/>
      <c r="AT117" s="16" t="s">
        <v>133</v>
      </c>
      <c r="AU117" s="16" t="s">
        <v>82</v>
      </c>
    </row>
    <row r="118" spans="2:65" s="1" customFormat="1" ht="16.5" customHeight="1">
      <c r="B118" s="31"/>
      <c r="C118" s="144" t="s">
        <v>586</v>
      </c>
      <c r="D118" s="144" t="s">
        <v>138</v>
      </c>
      <c r="E118" s="145" t="s">
        <v>587</v>
      </c>
      <c r="F118" s="146" t="s">
        <v>588</v>
      </c>
      <c r="G118" s="147" t="s">
        <v>170</v>
      </c>
      <c r="H118" s="148">
        <v>5</v>
      </c>
      <c r="I118" s="149"/>
      <c r="J118" s="150">
        <f>ROUND(I118*H118,2)</f>
        <v>0</v>
      </c>
      <c r="K118" s="146" t="s">
        <v>130</v>
      </c>
      <c r="L118" s="151"/>
      <c r="M118" s="152" t="s">
        <v>19</v>
      </c>
      <c r="N118" s="153" t="s">
        <v>43</v>
      </c>
      <c r="P118" s="134">
        <f>O118*H118</f>
        <v>0</v>
      </c>
      <c r="Q118" s="134">
        <v>2.0000000000000001E-4</v>
      </c>
      <c r="R118" s="134">
        <f>Q118*H118</f>
        <v>1E-3</v>
      </c>
      <c r="S118" s="134">
        <v>0</v>
      </c>
      <c r="T118" s="134">
        <f>S118*H118</f>
        <v>0</v>
      </c>
      <c r="U118" s="135" t="s">
        <v>19</v>
      </c>
      <c r="AR118" s="136" t="s">
        <v>141</v>
      </c>
      <c r="AT118" s="136" t="s">
        <v>138</v>
      </c>
      <c r="AU118" s="136" t="s">
        <v>82</v>
      </c>
      <c r="AY118" s="16" t="s">
        <v>122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6" t="s">
        <v>80</v>
      </c>
      <c r="BK118" s="137">
        <f>ROUND(I118*H118,2)</f>
        <v>0</v>
      </c>
      <c r="BL118" s="16" t="s">
        <v>131</v>
      </c>
      <c r="BM118" s="136" t="s">
        <v>589</v>
      </c>
    </row>
    <row r="119" spans="2:65" s="1" customFormat="1" ht="11.25">
      <c r="B119" s="31"/>
      <c r="D119" s="138" t="s">
        <v>133</v>
      </c>
      <c r="F119" s="139" t="s">
        <v>588</v>
      </c>
      <c r="I119" s="140"/>
      <c r="L119" s="31"/>
      <c r="M119" s="141"/>
      <c r="U119" s="52"/>
      <c r="AT119" s="16" t="s">
        <v>133</v>
      </c>
      <c r="AU119" s="16" t="s">
        <v>82</v>
      </c>
    </row>
    <row r="120" spans="2:65" s="1" customFormat="1" ht="16.5" customHeight="1">
      <c r="B120" s="31"/>
      <c r="C120" s="144" t="s">
        <v>282</v>
      </c>
      <c r="D120" s="144" t="s">
        <v>138</v>
      </c>
      <c r="E120" s="145" t="s">
        <v>590</v>
      </c>
      <c r="F120" s="146" t="s">
        <v>591</v>
      </c>
      <c r="G120" s="147" t="s">
        <v>170</v>
      </c>
      <c r="H120" s="148">
        <v>5</v>
      </c>
      <c r="I120" s="149"/>
      <c r="J120" s="150">
        <f>ROUND(I120*H120,2)</f>
        <v>0</v>
      </c>
      <c r="K120" s="146" t="s">
        <v>130</v>
      </c>
      <c r="L120" s="151"/>
      <c r="M120" s="152" t="s">
        <v>19</v>
      </c>
      <c r="N120" s="153" t="s">
        <v>43</v>
      </c>
      <c r="P120" s="134">
        <f>O120*H120</f>
        <v>0</v>
      </c>
      <c r="Q120" s="134">
        <v>2.9999999999999997E-4</v>
      </c>
      <c r="R120" s="134">
        <f>Q120*H120</f>
        <v>1.4999999999999998E-3</v>
      </c>
      <c r="S120" s="134">
        <v>0</v>
      </c>
      <c r="T120" s="134">
        <f>S120*H120</f>
        <v>0</v>
      </c>
      <c r="U120" s="135" t="s">
        <v>19</v>
      </c>
      <c r="AR120" s="136" t="s">
        <v>141</v>
      </c>
      <c r="AT120" s="136" t="s">
        <v>138</v>
      </c>
      <c r="AU120" s="136" t="s">
        <v>82</v>
      </c>
      <c r="AY120" s="16" t="s">
        <v>122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6" t="s">
        <v>80</v>
      </c>
      <c r="BK120" s="137">
        <f>ROUND(I120*H120,2)</f>
        <v>0</v>
      </c>
      <c r="BL120" s="16" t="s">
        <v>131</v>
      </c>
      <c r="BM120" s="136" t="s">
        <v>592</v>
      </c>
    </row>
    <row r="121" spans="2:65" s="1" customFormat="1" ht="11.25">
      <c r="B121" s="31"/>
      <c r="D121" s="138" t="s">
        <v>133</v>
      </c>
      <c r="F121" s="139" t="s">
        <v>591</v>
      </c>
      <c r="I121" s="140"/>
      <c r="L121" s="31"/>
      <c r="M121" s="141"/>
      <c r="U121" s="52"/>
      <c r="AT121" s="16" t="s">
        <v>133</v>
      </c>
      <c r="AU121" s="16" t="s">
        <v>82</v>
      </c>
    </row>
    <row r="122" spans="2:65" s="1" customFormat="1" ht="16.5" customHeight="1">
      <c r="B122" s="31"/>
      <c r="C122" s="125" t="s">
        <v>593</v>
      </c>
      <c r="D122" s="125" t="s">
        <v>126</v>
      </c>
      <c r="E122" s="126" t="s">
        <v>594</v>
      </c>
      <c r="F122" s="127" t="s">
        <v>595</v>
      </c>
      <c r="G122" s="128" t="s">
        <v>170</v>
      </c>
      <c r="H122" s="129">
        <v>5</v>
      </c>
      <c r="I122" s="130"/>
      <c r="J122" s="131">
        <f>ROUND(I122*H122,2)</f>
        <v>0</v>
      </c>
      <c r="K122" s="127" t="s">
        <v>130</v>
      </c>
      <c r="L122" s="31"/>
      <c r="M122" s="132" t="s">
        <v>19</v>
      </c>
      <c r="N122" s="133" t="s">
        <v>43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4">
        <f>S122*H122</f>
        <v>0</v>
      </c>
      <c r="U122" s="135" t="s">
        <v>19</v>
      </c>
      <c r="AR122" s="136" t="s">
        <v>131</v>
      </c>
      <c r="AT122" s="136" t="s">
        <v>126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80</v>
      </c>
      <c r="BK122" s="137">
        <f>ROUND(I122*H122,2)</f>
        <v>0</v>
      </c>
      <c r="BL122" s="16" t="s">
        <v>131</v>
      </c>
      <c r="BM122" s="136" t="s">
        <v>596</v>
      </c>
    </row>
    <row r="123" spans="2:65" s="1" customFormat="1" ht="11.25">
      <c r="B123" s="31"/>
      <c r="D123" s="138" t="s">
        <v>133</v>
      </c>
      <c r="F123" s="139" t="s">
        <v>597</v>
      </c>
      <c r="I123" s="140"/>
      <c r="L123" s="31"/>
      <c r="M123" s="141"/>
      <c r="U123" s="52"/>
      <c r="AT123" s="16" t="s">
        <v>133</v>
      </c>
      <c r="AU123" s="16" t="s">
        <v>82</v>
      </c>
    </row>
    <row r="124" spans="2:65" s="1" customFormat="1" ht="11.25">
      <c r="B124" s="31"/>
      <c r="D124" s="142" t="s">
        <v>135</v>
      </c>
      <c r="F124" s="143" t="s">
        <v>598</v>
      </c>
      <c r="I124" s="140"/>
      <c r="L124" s="31"/>
      <c r="M124" s="141"/>
      <c r="U124" s="52"/>
      <c r="AT124" s="16" t="s">
        <v>135</v>
      </c>
      <c r="AU124" s="16" t="s">
        <v>82</v>
      </c>
    </row>
    <row r="125" spans="2:65" s="1" customFormat="1" ht="16.5" customHeight="1">
      <c r="B125" s="31"/>
      <c r="C125" s="144" t="s">
        <v>300</v>
      </c>
      <c r="D125" s="144" t="s">
        <v>138</v>
      </c>
      <c r="E125" s="145" t="s">
        <v>599</v>
      </c>
      <c r="F125" s="146" t="s">
        <v>600</v>
      </c>
      <c r="G125" s="147" t="s">
        <v>170</v>
      </c>
      <c r="H125" s="148">
        <v>5</v>
      </c>
      <c r="I125" s="149"/>
      <c r="J125" s="150">
        <f>ROUND(I125*H125,2)</f>
        <v>0</v>
      </c>
      <c r="K125" s="146" t="s">
        <v>130</v>
      </c>
      <c r="L125" s="151"/>
      <c r="M125" s="152" t="s">
        <v>19</v>
      </c>
      <c r="N125" s="153" t="s">
        <v>43</v>
      </c>
      <c r="P125" s="134">
        <f>O125*H125</f>
        <v>0</v>
      </c>
      <c r="Q125" s="134">
        <v>1E-4</v>
      </c>
      <c r="R125" s="134">
        <f>Q125*H125</f>
        <v>5.0000000000000001E-4</v>
      </c>
      <c r="S125" s="134">
        <v>0</v>
      </c>
      <c r="T125" s="134">
        <f>S125*H125</f>
        <v>0</v>
      </c>
      <c r="U125" s="135" t="s">
        <v>19</v>
      </c>
      <c r="AR125" s="136" t="s">
        <v>141</v>
      </c>
      <c r="AT125" s="136" t="s">
        <v>138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80</v>
      </c>
      <c r="BK125" s="137">
        <f>ROUND(I125*H125,2)</f>
        <v>0</v>
      </c>
      <c r="BL125" s="16" t="s">
        <v>131</v>
      </c>
      <c r="BM125" s="136" t="s">
        <v>601</v>
      </c>
    </row>
    <row r="126" spans="2:65" s="1" customFormat="1" ht="11.25">
      <c r="B126" s="31"/>
      <c r="D126" s="138" t="s">
        <v>133</v>
      </c>
      <c r="F126" s="139" t="s">
        <v>600</v>
      </c>
      <c r="I126" s="140"/>
      <c r="L126" s="31"/>
      <c r="M126" s="141"/>
      <c r="U126" s="52"/>
      <c r="AT126" s="16" t="s">
        <v>133</v>
      </c>
      <c r="AU126" s="16" t="s">
        <v>82</v>
      </c>
    </row>
    <row r="127" spans="2:65" s="1" customFormat="1" ht="16.5" customHeight="1">
      <c r="B127" s="31"/>
      <c r="C127" s="125" t="s">
        <v>602</v>
      </c>
      <c r="D127" s="125" t="s">
        <v>126</v>
      </c>
      <c r="E127" s="126" t="s">
        <v>603</v>
      </c>
      <c r="F127" s="127" t="s">
        <v>604</v>
      </c>
      <c r="G127" s="128" t="s">
        <v>170</v>
      </c>
      <c r="H127" s="129">
        <v>5</v>
      </c>
      <c r="I127" s="130"/>
      <c r="J127" s="131">
        <f>ROUND(I127*H127,2)</f>
        <v>0</v>
      </c>
      <c r="K127" s="127" t="s">
        <v>130</v>
      </c>
      <c r="L127" s="31"/>
      <c r="M127" s="132" t="s">
        <v>19</v>
      </c>
      <c r="N127" s="133" t="s">
        <v>43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4">
        <f>S127*H127</f>
        <v>0</v>
      </c>
      <c r="U127" s="135" t="s">
        <v>19</v>
      </c>
      <c r="AR127" s="136" t="s">
        <v>131</v>
      </c>
      <c r="AT127" s="136" t="s">
        <v>126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80</v>
      </c>
      <c r="BK127" s="137">
        <f>ROUND(I127*H127,2)</f>
        <v>0</v>
      </c>
      <c r="BL127" s="16" t="s">
        <v>131</v>
      </c>
      <c r="BM127" s="136" t="s">
        <v>605</v>
      </c>
    </row>
    <row r="128" spans="2:65" s="1" customFormat="1" ht="11.25">
      <c r="B128" s="31"/>
      <c r="D128" s="138" t="s">
        <v>133</v>
      </c>
      <c r="F128" s="139" t="s">
        <v>604</v>
      </c>
      <c r="I128" s="140"/>
      <c r="L128" s="31"/>
      <c r="M128" s="141"/>
      <c r="U128" s="52"/>
      <c r="AT128" s="16" t="s">
        <v>133</v>
      </c>
      <c r="AU128" s="16" t="s">
        <v>82</v>
      </c>
    </row>
    <row r="129" spans="2:65" s="1" customFormat="1" ht="11.25">
      <c r="B129" s="31"/>
      <c r="D129" s="142" t="s">
        <v>135</v>
      </c>
      <c r="F129" s="143" t="s">
        <v>606</v>
      </c>
      <c r="I129" s="140"/>
      <c r="L129" s="31"/>
      <c r="M129" s="141"/>
      <c r="U129" s="52"/>
      <c r="AT129" s="16" t="s">
        <v>135</v>
      </c>
      <c r="AU129" s="16" t="s">
        <v>82</v>
      </c>
    </row>
    <row r="130" spans="2:65" s="1" customFormat="1" ht="16.5" customHeight="1">
      <c r="B130" s="31"/>
      <c r="C130" s="144" t="s">
        <v>306</v>
      </c>
      <c r="D130" s="144" t="s">
        <v>138</v>
      </c>
      <c r="E130" s="145" t="s">
        <v>607</v>
      </c>
      <c r="F130" s="146" t="s">
        <v>608</v>
      </c>
      <c r="G130" s="147" t="s">
        <v>170</v>
      </c>
      <c r="H130" s="148">
        <v>5</v>
      </c>
      <c r="I130" s="149"/>
      <c r="J130" s="150">
        <f>ROUND(I130*H130,2)</f>
        <v>0</v>
      </c>
      <c r="K130" s="146" t="s">
        <v>130</v>
      </c>
      <c r="L130" s="151"/>
      <c r="M130" s="152" t="s">
        <v>19</v>
      </c>
      <c r="N130" s="153" t="s">
        <v>43</v>
      </c>
      <c r="P130" s="134">
        <f>O130*H130</f>
        <v>0</v>
      </c>
      <c r="Q130" s="134">
        <v>3.5E-4</v>
      </c>
      <c r="R130" s="134">
        <f>Q130*H130</f>
        <v>1.75E-3</v>
      </c>
      <c r="S130" s="134">
        <v>0</v>
      </c>
      <c r="T130" s="134">
        <f>S130*H130</f>
        <v>0</v>
      </c>
      <c r="U130" s="135" t="s">
        <v>19</v>
      </c>
      <c r="AR130" s="136" t="s">
        <v>141</v>
      </c>
      <c r="AT130" s="136" t="s">
        <v>138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80</v>
      </c>
      <c r="BK130" s="137">
        <f>ROUND(I130*H130,2)</f>
        <v>0</v>
      </c>
      <c r="BL130" s="16" t="s">
        <v>131</v>
      </c>
      <c r="BM130" s="136" t="s">
        <v>609</v>
      </c>
    </row>
    <row r="131" spans="2:65" s="1" customFormat="1" ht="11.25">
      <c r="B131" s="31"/>
      <c r="D131" s="138" t="s">
        <v>133</v>
      </c>
      <c r="F131" s="139" t="s">
        <v>608</v>
      </c>
      <c r="I131" s="140"/>
      <c r="L131" s="31"/>
      <c r="M131" s="141"/>
      <c r="U131" s="52"/>
      <c r="AT131" s="16" t="s">
        <v>133</v>
      </c>
      <c r="AU131" s="16" t="s">
        <v>82</v>
      </c>
    </row>
    <row r="132" spans="2:65" s="1" customFormat="1" ht="16.5" customHeight="1">
      <c r="B132" s="31"/>
      <c r="C132" s="125" t="s">
        <v>610</v>
      </c>
      <c r="D132" s="125" t="s">
        <v>126</v>
      </c>
      <c r="E132" s="126" t="s">
        <v>611</v>
      </c>
      <c r="F132" s="127" t="s">
        <v>612</v>
      </c>
      <c r="G132" s="128" t="s">
        <v>170</v>
      </c>
      <c r="H132" s="129">
        <v>15</v>
      </c>
      <c r="I132" s="130"/>
      <c r="J132" s="131">
        <f>ROUND(I132*H132,2)</f>
        <v>0</v>
      </c>
      <c r="K132" s="127" t="s">
        <v>130</v>
      </c>
      <c r="L132" s="31"/>
      <c r="M132" s="132" t="s">
        <v>19</v>
      </c>
      <c r="N132" s="133" t="s">
        <v>43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4">
        <f>S132*H132</f>
        <v>0</v>
      </c>
      <c r="U132" s="135" t="s">
        <v>19</v>
      </c>
      <c r="AR132" s="136" t="s">
        <v>131</v>
      </c>
      <c r="AT132" s="136" t="s">
        <v>126</v>
      </c>
      <c r="AU132" s="136" t="s">
        <v>82</v>
      </c>
      <c r="AY132" s="16" t="s">
        <v>122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80</v>
      </c>
      <c r="BK132" s="137">
        <f>ROUND(I132*H132,2)</f>
        <v>0</v>
      </c>
      <c r="BL132" s="16" t="s">
        <v>131</v>
      </c>
      <c r="BM132" s="136" t="s">
        <v>613</v>
      </c>
    </row>
    <row r="133" spans="2:65" s="1" customFormat="1" ht="11.25">
      <c r="B133" s="31"/>
      <c r="D133" s="138" t="s">
        <v>133</v>
      </c>
      <c r="F133" s="139" t="s">
        <v>612</v>
      </c>
      <c r="I133" s="140"/>
      <c r="L133" s="31"/>
      <c r="M133" s="141"/>
      <c r="U133" s="52"/>
      <c r="AT133" s="16" t="s">
        <v>133</v>
      </c>
      <c r="AU133" s="16" t="s">
        <v>82</v>
      </c>
    </row>
    <row r="134" spans="2:65" s="1" customFormat="1" ht="11.25">
      <c r="B134" s="31"/>
      <c r="D134" s="142" t="s">
        <v>135</v>
      </c>
      <c r="F134" s="143" t="s">
        <v>614</v>
      </c>
      <c r="I134" s="140"/>
      <c r="L134" s="31"/>
      <c r="M134" s="141"/>
      <c r="U134" s="52"/>
      <c r="AT134" s="16" t="s">
        <v>135</v>
      </c>
      <c r="AU134" s="16" t="s">
        <v>82</v>
      </c>
    </row>
    <row r="135" spans="2:65" s="1" customFormat="1" ht="16.5" customHeight="1">
      <c r="B135" s="31"/>
      <c r="C135" s="125" t="s">
        <v>615</v>
      </c>
      <c r="D135" s="125" t="s">
        <v>126</v>
      </c>
      <c r="E135" s="126" t="s">
        <v>616</v>
      </c>
      <c r="F135" s="127" t="s">
        <v>617</v>
      </c>
      <c r="G135" s="128" t="s">
        <v>170</v>
      </c>
      <c r="H135" s="129">
        <v>15</v>
      </c>
      <c r="I135" s="130"/>
      <c r="J135" s="131">
        <f>ROUND(I135*H135,2)</f>
        <v>0</v>
      </c>
      <c r="K135" s="127" t="s">
        <v>130</v>
      </c>
      <c r="L135" s="31"/>
      <c r="M135" s="132" t="s">
        <v>19</v>
      </c>
      <c r="N135" s="133" t="s">
        <v>43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4">
        <f>S135*H135</f>
        <v>0</v>
      </c>
      <c r="U135" s="135" t="s">
        <v>19</v>
      </c>
      <c r="AR135" s="136" t="s">
        <v>131</v>
      </c>
      <c r="AT135" s="136" t="s">
        <v>126</v>
      </c>
      <c r="AU135" s="136" t="s">
        <v>82</v>
      </c>
      <c r="AY135" s="16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80</v>
      </c>
      <c r="BK135" s="137">
        <f>ROUND(I135*H135,2)</f>
        <v>0</v>
      </c>
      <c r="BL135" s="16" t="s">
        <v>131</v>
      </c>
      <c r="BM135" s="136" t="s">
        <v>618</v>
      </c>
    </row>
    <row r="136" spans="2:65" s="1" customFormat="1" ht="11.25">
      <c r="B136" s="31"/>
      <c r="D136" s="138" t="s">
        <v>133</v>
      </c>
      <c r="F136" s="139" t="s">
        <v>617</v>
      </c>
      <c r="I136" s="140"/>
      <c r="L136" s="31"/>
      <c r="M136" s="141"/>
      <c r="U136" s="52"/>
      <c r="AT136" s="16" t="s">
        <v>133</v>
      </c>
      <c r="AU136" s="16" t="s">
        <v>82</v>
      </c>
    </row>
    <row r="137" spans="2:65" s="1" customFormat="1" ht="11.25">
      <c r="B137" s="31"/>
      <c r="D137" s="142" t="s">
        <v>135</v>
      </c>
      <c r="F137" s="143" t="s">
        <v>619</v>
      </c>
      <c r="I137" s="140"/>
      <c r="L137" s="31"/>
      <c r="M137" s="141"/>
      <c r="U137" s="52"/>
      <c r="AT137" s="16" t="s">
        <v>135</v>
      </c>
      <c r="AU137" s="16" t="s">
        <v>82</v>
      </c>
    </row>
    <row r="138" spans="2:65" s="1" customFormat="1" ht="16.5" customHeight="1">
      <c r="B138" s="31"/>
      <c r="C138" s="144" t="s">
        <v>312</v>
      </c>
      <c r="D138" s="144" t="s">
        <v>138</v>
      </c>
      <c r="E138" s="145" t="s">
        <v>620</v>
      </c>
      <c r="F138" s="146" t="s">
        <v>621</v>
      </c>
      <c r="G138" s="147" t="s">
        <v>170</v>
      </c>
      <c r="H138" s="148">
        <v>15</v>
      </c>
      <c r="I138" s="149"/>
      <c r="J138" s="150">
        <f>ROUND(I138*H138,2)</f>
        <v>0</v>
      </c>
      <c r="K138" s="146" t="s">
        <v>130</v>
      </c>
      <c r="L138" s="151"/>
      <c r="M138" s="152" t="s">
        <v>19</v>
      </c>
      <c r="N138" s="153" t="s">
        <v>43</v>
      </c>
      <c r="P138" s="134">
        <f>O138*H138</f>
        <v>0</v>
      </c>
      <c r="Q138" s="134">
        <v>5.0000000000000001E-4</v>
      </c>
      <c r="R138" s="134">
        <f>Q138*H138</f>
        <v>7.4999999999999997E-3</v>
      </c>
      <c r="S138" s="134">
        <v>0</v>
      </c>
      <c r="T138" s="134">
        <f>S138*H138</f>
        <v>0</v>
      </c>
      <c r="U138" s="135" t="s">
        <v>19</v>
      </c>
      <c r="AR138" s="136" t="s">
        <v>141</v>
      </c>
      <c r="AT138" s="136" t="s">
        <v>138</v>
      </c>
      <c r="AU138" s="136" t="s">
        <v>82</v>
      </c>
      <c r="AY138" s="16" t="s">
        <v>122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6" t="s">
        <v>80</v>
      </c>
      <c r="BK138" s="137">
        <f>ROUND(I138*H138,2)</f>
        <v>0</v>
      </c>
      <c r="BL138" s="16" t="s">
        <v>131</v>
      </c>
      <c r="BM138" s="136" t="s">
        <v>622</v>
      </c>
    </row>
    <row r="139" spans="2:65" s="1" customFormat="1" ht="11.25">
      <c r="B139" s="31"/>
      <c r="D139" s="138" t="s">
        <v>133</v>
      </c>
      <c r="F139" s="139" t="s">
        <v>621</v>
      </c>
      <c r="I139" s="140"/>
      <c r="L139" s="31"/>
      <c r="M139" s="141"/>
      <c r="U139" s="52"/>
      <c r="AT139" s="16" t="s">
        <v>133</v>
      </c>
      <c r="AU139" s="16" t="s">
        <v>82</v>
      </c>
    </row>
    <row r="140" spans="2:65" s="1" customFormat="1" ht="16.5" customHeight="1">
      <c r="B140" s="31"/>
      <c r="C140" s="125" t="s">
        <v>623</v>
      </c>
      <c r="D140" s="125" t="s">
        <v>126</v>
      </c>
      <c r="E140" s="126" t="s">
        <v>624</v>
      </c>
      <c r="F140" s="127" t="s">
        <v>625</v>
      </c>
      <c r="G140" s="128" t="s">
        <v>170</v>
      </c>
      <c r="H140" s="129">
        <v>10</v>
      </c>
      <c r="I140" s="130"/>
      <c r="J140" s="131">
        <f>ROUND(I140*H140,2)</f>
        <v>0</v>
      </c>
      <c r="K140" s="127" t="s">
        <v>130</v>
      </c>
      <c r="L140" s="31"/>
      <c r="M140" s="132" t="s">
        <v>19</v>
      </c>
      <c r="N140" s="133" t="s">
        <v>43</v>
      </c>
      <c r="P140" s="134">
        <f>O140*H140</f>
        <v>0</v>
      </c>
      <c r="Q140" s="134">
        <v>0</v>
      </c>
      <c r="R140" s="134">
        <f>Q140*H140</f>
        <v>0</v>
      </c>
      <c r="S140" s="134">
        <v>0</v>
      </c>
      <c r="T140" s="134">
        <f>S140*H140</f>
        <v>0</v>
      </c>
      <c r="U140" s="135" t="s">
        <v>19</v>
      </c>
      <c r="AR140" s="136" t="s">
        <v>131</v>
      </c>
      <c r="AT140" s="136" t="s">
        <v>126</v>
      </c>
      <c r="AU140" s="136" t="s">
        <v>82</v>
      </c>
      <c r="AY140" s="16" t="s">
        <v>122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6" t="s">
        <v>80</v>
      </c>
      <c r="BK140" s="137">
        <f>ROUND(I140*H140,2)</f>
        <v>0</v>
      </c>
      <c r="BL140" s="16" t="s">
        <v>131</v>
      </c>
      <c r="BM140" s="136" t="s">
        <v>626</v>
      </c>
    </row>
    <row r="141" spans="2:65" s="1" customFormat="1" ht="11.25">
      <c r="B141" s="31"/>
      <c r="D141" s="138" t="s">
        <v>133</v>
      </c>
      <c r="F141" s="139" t="s">
        <v>625</v>
      </c>
      <c r="I141" s="140"/>
      <c r="L141" s="31"/>
      <c r="M141" s="141"/>
      <c r="U141" s="52"/>
      <c r="AT141" s="16" t="s">
        <v>133</v>
      </c>
      <c r="AU141" s="16" t="s">
        <v>82</v>
      </c>
    </row>
    <row r="142" spans="2:65" s="1" customFormat="1" ht="11.25">
      <c r="B142" s="31"/>
      <c r="D142" s="142" t="s">
        <v>135</v>
      </c>
      <c r="F142" s="143" t="s">
        <v>627</v>
      </c>
      <c r="I142" s="140"/>
      <c r="L142" s="31"/>
      <c r="M142" s="141"/>
      <c r="U142" s="52"/>
      <c r="AT142" s="16" t="s">
        <v>135</v>
      </c>
      <c r="AU142" s="16" t="s">
        <v>82</v>
      </c>
    </row>
    <row r="143" spans="2:65" s="1" customFormat="1" ht="16.5" customHeight="1">
      <c r="B143" s="31"/>
      <c r="C143" s="144" t="s">
        <v>628</v>
      </c>
      <c r="D143" s="144" t="s">
        <v>138</v>
      </c>
      <c r="E143" s="145" t="s">
        <v>629</v>
      </c>
      <c r="F143" s="146" t="s">
        <v>630</v>
      </c>
      <c r="G143" s="147" t="s">
        <v>170</v>
      </c>
      <c r="H143" s="148">
        <v>10</v>
      </c>
      <c r="I143" s="149"/>
      <c r="J143" s="150">
        <f>ROUND(I143*H143,2)</f>
        <v>0</v>
      </c>
      <c r="K143" s="146" t="s">
        <v>130</v>
      </c>
      <c r="L143" s="151"/>
      <c r="M143" s="152" t="s">
        <v>19</v>
      </c>
      <c r="N143" s="153" t="s">
        <v>43</v>
      </c>
      <c r="P143" s="134">
        <f>O143*H143</f>
        <v>0</v>
      </c>
      <c r="Q143" s="134">
        <v>6.0000000000000002E-5</v>
      </c>
      <c r="R143" s="134">
        <f>Q143*H143</f>
        <v>6.0000000000000006E-4</v>
      </c>
      <c r="S143" s="134">
        <v>0</v>
      </c>
      <c r="T143" s="134">
        <f>S143*H143</f>
        <v>0</v>
      </c>
      <c r="U143" s="135" t="s">
        <v>19</v>
      </c>
      <c r="AR143" s="136" t="s">
        <v>141</v>
      </c>
      <c r="AT143" s="136" t="s">
        <v>138</v>
      </c>
      <c r="AU143" s="136" t="s">
        <v>82</v>
      </c>
      <c r="AY143" s="16" t="s">
        <v>122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6" t="s">
        <v>80</v>
      </c>
      <c r="BK143" s="137">
        <f>ROUND(I143*H143,2)</f>
        <v>0</v>
      </c>
      <c r="BL143" s="16" t="s">
        <v>131</v>
      </c>
      <c r="BM143" s="136" t="s">
        <v>631</v>
      </c>
    </row>
    <row r="144" spans="2:65" s="1" customFormat="1" ht="11.25">
      <c r="B144" s="31"/>
      <c r="D144" s="138" t="s">
        <v>133</v>
      </c>
      <c r="F144" s="139" t="s">
        <v>630</v>
      </c>
      <c r="I144" s="140"/>
      <c r="L144" s="31"/>
      <c r="M144" s="141"/>
      <c r="U144" s="52"/>
      <c r="AT144" s="16" t="s">
        <v>133</v>
      </c>
      <c r="AU144" s="16" t="s">
        <v>82</v>
      </c>
    </row>
    <row r="145" spans="2:65" s="1" customFormat="1" ht="16.5" customHeight="1">
      <c r="B145" s="31"/>
      <c r="C145" s="125" t="s">
        <v>632</v>
      </c>
      <c r="D145" s="125" t="s">
        <v>126</v>
      </c>
      <c r="E145" s="126" t="s">
        <v>633</v>
      </c>
      <c r="F145" s="127" t="s">
        <v>634</v>
      </c>
      <c r="G145" s="128" t="s">
        <v>170</v>
      </c>
      <c r="H145" s="129">
        <v>10</v>
      </c>
      <c r="I145" s="130"/>
      <c r="J145" s="131">
        <f>ROUND(I145*H145,2)</f>
        <v>0</v>
      </c>
      <c r="K145" s="127" t="s">
        <v>130</v>
      </c>
      <c r="L145" s="31"/>
      <c r="M145" s="132" t="s">
        <v>19</v>
      </c>
      <c r="N145" s="133" t="s">
        <v>43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4">
        <f>S145*H145</f>
        <v>0</v>
      </c>
      <c r="U145" s="135" t="s">
        <v>19</v>
      </c>
      <c r="AR145" s="136" t="s">
        <v>131</v>
      </c>
      <c r="AT145" s="136" t="s">
        <v>126</v>
      </c>
      <c r="AU145" s="136" t="s">
        <v>82</v>
      </c>
      <c r="AY145" s="16" t="s">
        <v>122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80</v>
      </c>
      <c r="BK145" s="137">
        <f>ROUND(I145*H145,2)</f>
        <v>0</v>
      </c>
      <c r="BL145" s="16" t="s">
        <v>131</v>
      </c>
      <c r="BM145" s="136" t="s">
        <v>635</v>
      </c>
    </row>
    <row r="146" spans="2:65" s="1" customFormat="1" ht="11.25">
      <c r="B146" s="31"/>
      <c r="D146" s="138" t="s">
        <v>133</v>
      </c>
      <c r="F146" s="139" t="s">
        <v>634</v>
      </c>
      <c r="I146" s="140"/>
      <c r="L146" s="31"/>
      <c r="M146" s="141"/>
      <c r="U146" s="52"/>
      <c r="AT146" s="16" t="s">
        <v>133</v>
      </c>
      <c r="AU146" s="16" t="s">
        <v>82</v>
      </c>
    </row>
    <row r="147" spans="2:65" s="1" customFormat="1" ht="11.25">
      <c r="B147" s="31"/>
      <c r="D147" s="142" t="s">
        <v>135</v>
      </c>
      <c r="F147" s="143" t="s">
        <v>636</v>
      </c>
      <c r="I147" s="140"/>
      <c r="L147" s="31"/>
      <c r="M147" s="141"/>
      <c r="U147" s="52"/>
      <c r="AT147" s="16" t="s">
        <v>135</v>
      </c>
      <c r="AU147" s="16" t="s">
        <v>82</v>
      </c>
    </row>
    <row r="148" spans="2:65" s="1" customFormat="1" ht="16.5" customHeight="1">
      <c r="B148" s="31"/>
      <c r="C148" s="144" t="s">
        <v>637</v>
      </c>
      <c r="D148" s="144" t="s">
        <v>138</v>
      </c>
      <c r="E148" s="145" t="s">
        <v>638</v>
      </c>
      <c r="F148" s="146" t="s">
        <v>639</v>
      </c>
      <c r="G148" s="147" t="s">
        <v>170</v>
      </c>
      <c r="H148" s="148">
        <v>10</v>
      </c>
      <c r="I148" s="149"/>
      <c r="J148" s="150">
        <f>ROUND(I148*H148,2)</f>
        <v>0</v>
      </c>
      <c r="K148" s="146" t="s">
        <v>130</v>
      </c>
      <c r="L148" s="151"/>
      <c r="M148" s="152" t="s">
        <v>19</v>
      </c>
      <c r="N148" s="153" t="s">
        <v>43</v>
      </c>
      <c r="P148" s="134">
        <f>O148*H148</f>
        <v>0</v>
      </c>
      <c r="Q148" s="134">
        <v>2.0000000000000002E-5</v>
      </c>
      <c r="R148" s="134">
        <f>Q148*H148</f>
        <v>2.0000000000000001E-4</v>
      </c>
      <c r="S148" s="134">
        <v>0</v>
      </c>
      <c r="T148" s="134">
        <f>S148*H148</f>
        <v>0</v>
      </c>
      <c r="U148" s="135" t="s">
        <v>19</v>
      </c>
      <c r="AR148" s="136" t="s">
        <v>141</v>
      </c>
      <c r="AT148" s="136" t="s">
        <v>138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80</v>
      </c>
      <c r="BK148" s="137">
        <f>ROUND(I148*H148,2)</f>
        <v>0</v>
      </c>
      <c r="BL148" s="16" t="s">
        <v>131</v>
      </c>
      <c r="BM148" s="136" t="s">
        <v>640</v>
      </c>
    </row>
    <row r="149" spans="2:65" s="1" customFormat="1" ht="11.25">
      <c r="B149" s="31"/>
      <c r="D149" s="138" t="s">
        <v>133</v>
      </c>
      <c r="F149" s="139" t="s">
        <v>639</v>
      </c>
      <c r="I149" s="140"/>
      <c r="L149" s="31"/>
      <c r="M149" s="141"/>
      <c r="U149" s="52"/>
      <c r="AT149" s="16" t="s">
        <v>133</v>
      </c>
      <c r="AU149" s="16" t="s">
        <v>82</v>
      </c>
    </row>
    <row r="150" spans="2:65" s="1" customFormat="1" ht="16.5" customHeight="1">
      <c r="B150" s="31"/>
      <c r="C150" s="125" t="s">
        <v>641</v>
      </c>
      <c r="D150" s="125" t="s">
        <v>126</v>
      </c>
      <c r="E150" s="126" t="s">
        <v>642</v>
      </c>
      <c r="F150" s="127" t="s">
        <v>643</v>
      </c>
      <c r="G150" s="128" t="s">
        <v>170</v>
      </c>
      <c r="H150" s="129">
        <v>10</v>
      </c>
      <c r="I150" s="130"/>
      <c r="J150" s="131">
        <f>ROUND(I150*H150,2)</f>
        <v>0</v>
      </c>
      <c r="K150" s="127" t="s">
        <v>130</v>
      </c>
      <c r="L150" s="31"/>
      <c r="M150" s="132" t="s">
        <v>19</v>
      </c>
      <c r="N150" s="133" t="s">
        <v>43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4">
        <f>S150*H150</f>
        <v>0</v>
      </c>
      <c r="U150" s="135" t="s">
        <v>19</v>
      </c>
      <c r="AR150" s="136" t="s">
        <v>131</v>
      </c>
      <c r="AT150" s="136" t="s">
        <v>126</v>
      </c>
      <c r="AU150" s="136" t="s">
        <v>82</v>
      </c>
      <c r="AY150" s="16" t="s">
        <v>122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80</v>
      </c>
      <c r="BK150" s="137">
        <f>ROUND(I150*H150,2)</f>
        <v>0</v>
      </c>
      <c r="BL150" s="16" t="s">
        <v>131</v>
      </c>
      <c r="BM150" s="136" t="s">
        <v>644</v>
      </c>
    </row>
    <row r="151" spans="2:65" s="1" customFormat="1" ht="11.25">
      <c r="B151" s="31"/>
      <c r="D151" s="138" t="s">
        <v>133</v>
      </c>
      <c r="F151" s="139" t="s">
        <v>645</v>
      </c>
      <c r="I151" s="140"/>
      <c r="L151" s="31"/>
      <c r="M151" s="141"/>
      <c r="U151" s="52"/>
      <c r="AT151" s="16" t="s">
        <v>133</v>
      </c>
      <c r="AU151" s="16" t="s">
        <v>82</v>
      </c>
    </row>
    <row r="152" spans="2:65" s="1" customFormat="1" ht="11.25">
      <c r="B152" s="31"/>
      <c r="D152" s="142" t="s">
        <v>135</v>
      </c>
      <c r="F152" s="143" t="s">
        <v>646</v>
      </c>
      <c r="I152" s="140"/>
      <c r="L152" s="31"/>
      <c r="M152" s="141"/>
      <c r="U152" s="52"/>
      <c r="AT152" s="16" t="s">
        <v>135</v>
      </c>
      <c r="AU152" s="16" t="s">
        <v>82</v>
      </c>
    </row>
    <row r="153" spans="2:65" s="1" customFormat="1" ht="16.5" customHeight="1">
      <c r="B153" s="31"/>
      <c r="C153" s="144" t="s">
        <v>647</v>
      </c>
      <c r="D153" s="144" t="s">
        <v>138</v>
      </c>
      <c r="E153" s="145" t="s">
        <v>648</v>
      </c>
      <c r="F153" s="146" t="s">
        <v>649</v>
      </c>
      <c r="G153" s="147" t="s">
        <v>170</v>
      </c>
      <c r="H153" s="148">
        <v>5</v>
      </c>
      <c r="I153" s="149"/>
      <c r="J153" s="150">
        <f>ROUND(I153*H153,2)</f>
        <v>0</v>
      </c>
      <c r="K153" s="146" t="s">
        <v>130</v>
      </c>
      <c r="L153" s="151"/>
      <c r="M153" s="152" t="s">
        <v>19</v>
      </c>
      <c r="N153" s="153" t="s">
        <v>43</v>
      </c>
      <c r="P153" s="134">
        <f>O153*H153</f>
        <v>0</v>
      </c>
      <c r="Q153" s="134">
        <v>5.0000000000000001E-4</v>
      </c>
      <c r="R153" s="134">
        <f>Q153*H153</f>
        <v>2.5000000000000001E-3</v>
      </c>
      <c r="S153" s="134">
        <v>0</v>
      </c>
      <c r="T153" s="134">
        <f>S153*H153</f>
        <v>0</v>
      </c>
      <c r="U153" s="135" t="s">
        <v>19</v>
      </c>
      <c r="AR153" s="136" t="s">
        <v>141</v>
      </c>
      <c r="AT153" s="136" t="s">
        <v>138</v>
      </c>
      <c r="AU153" s="136" t="s">
        <v>82</v>
      </c>
      <c r="AY153" s="16" t="s">
        <v>122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6" t="s">
        <v>80</v>
      </c>
      <c r="BK153" s="137">
        <f>ROUND(I153*H153,2)</f>
        <v>0</v>
      </c>
      <c r="BL153" s="16" t="s">
        <v>131</v>
      </c>
      <c r="BM153" s="136" t="s">
        <v>650</v>
      </c>
    </row>
    <row r="154" spans="2:65" s="1" customFormat="1" ht="11.25">
      <c r="B154" s="31"/>
      <c r="D154" s="138" t="s">
        <v>133</v>
      </c>
      <c r="F154" s="139" t="s">
        <v>649</v>
      </c>
      <c r="I154" s="140"/>
      <c r="L154" s="31"/>
      <c r="M154" s="141"/>
      <c r="U154" s="52"/>
      <c r="AT154" s="16" t="s">
        <v>133</v>
      </c>
      <c r="AU154" s="16" t="s">
        <v>82</v>
      </c>
    </row>
    <row r="155" spans="2:65" s="1" customFormat="1" ht="16.5" customHeight="1">
      <c r="B155" s="31"/>
      <c r="C155" s="144" t="s">
        <v>651</v>
      </c>
      <c r="D155" s="144" t="s">
        <v>138</v>
      </c>
      <c r="E155" s="145" t="s">
        <v>652</v>
      </c>
      <c r="F155" s="146" t="s">
        <v>653</v>
      </c>
      <c r="G155" s="147" t="s">
        <v>170</v>
      </c>
      <c r="H155" s="148">
        <v>5</v>
      </c>
      <c r="I155" s="149"/>
      <c r="J155" s="150">
        <f>ROUND(I155*H155,2)</f>
        <v>0</v>
      </c>
      <c r="K155" s="146" t="s">
        <v>130</v>
      </c>
      <c r="L155" s="151"/>
      <c r="M155" s="152" t="s">
        <v>19</v>
      </c>
      <c r="N155" s="153" t="s">
        <v>43</v>
      </c>
      <c r="P155" s="134">
        <f>O155*H155</f>
        <v>0</v>
      </c>
      <c r="Q155" s="134">
        <v>5.0000000000000001E-4</v>
      </c>
      <c r="R155" s="134">
        <f>Q155*H155</f>
        <v>2.5000000000000001E-3</v>
      </c>
      <c r="S155" s="134">
        <v>0</v>
      </c>
      <c r="T155" s="134">
        <f>S155*H155</f>
        <v>0</v>
      </c>
      <c r="U155" s="135" t="s">
        <v>19</v>
      </c>
      <c r="AR155" s="136" t="s">
        <v>141</v>
      </c>
      <c r="AT155" s="136" t="s">
        <v>138</v>
      </c>
      <c r="AU155" s="136" t="s">
        <v>82</v>
      </c>
      <c r="AY155" s="16" t="s">
        <v>122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6" t="s">
        <v>80</v>
      </c>
      <c r="BK155" s="137">
        <f>ROUND(I155*H155,2)</f>
        <v>0</v>
      </c>
      <c r="BL155" s="16" t="s">
        <v>131</v>
      </c>
      <c r="BM155" s="136" t="s">
        <v>654</v>
      </c>
    </row>
    <row r="156" spans="2:65" s="1" customFormat="1" ht="11.25">
      <c r="B156" s="31"/>
      <c r="D156" s="138" t="s">
        <v>133</v>
      </c>
      <c r="F156" s="139" t="s">
        <v>653</v>
      </c>
      <c r="I156" s="140"/>
      <c r="L156" s="31"/>
      <c r="M156" s="141"/>
      <c r="U156" s="52"/>
      <c r="AT156" s="16" t="s">
        <v>133</v>
      </c>
      <c r="AU156" s="16" t="s">
        <v>82</v>
      </c>
    </row>
    <row r="157" spans="2:65" s="1" customFormat="1" ht="16.5" customHeight="1">
      <c r="B157" s="31"/>
      <c r="C157" s="125" t="s">
        <v>655</v>
      </c>
      <c r="D157" s="125" t="s">
        <v>126</v>
      </c>
      <c r="E157" s="126" t="s">
        <v>656</v>
      </c>
      <c r="F157" s="127" t="s">
        <v>657</v>
      </c>
      <c r="G157" s="128" t="s">
        <v>170</v>
      </c>
      <c r="H157" s="129">
        <v>5</v>
      </c>
      <c r="I157" s="130"/>
      <c r="J157" s="131">
        <f>ROUND(I157*H157,2)</f>
        <v>0</v>
      </c>
      <c r="K157" s="127" t="s">
        <v>130</v>
      </c>
      <c r="L157" s="31"/>
      <c r="M157" s="132" t="s">
        <v>19</v>
      </c>
      <c r="N157" s="133" t="s">
        <v>43</v>
      </c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4">
        <f>S157*H157</f>
        <v>0</v>
      </c>
      <c r="U157" s="135" t="s">
        <v>19</v>
      </c>
      <c r="AR157" s="136" t="s">
        <v>131</v>
      </c>
      <c r="AT157" s="136" t="s">
        <v>126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80</v>
      </c>
      <c r="BK157" s="137">
        <f>ROUND(I157*H157,2)</f>
        <v>0</v>
      </c>
      <c r="BL157" s="16" t="s">
        <v>131</v>
      </c>
      <c r="BM157" s="136" t="s">
        <v>658</v>
      </c>
    </row>
    <row r="158" spans="2:65" s="1" customFormat="1" ht="11.25">
      <c r="B158" s="31"/>
      <c r="D158" s="138" t="s">
        <v>133</v>
      </c>
      <c r="F158" s="139" t="s">
        <v>659</v>
      </c>
      <c r="I158" s="140"/>
      <c r="L158" s="31"/>
      <c r="M158" s="141"/>
      <c r="U158" s="52"/>
      <c r="AT158" s="16" t="s">
        <v>133</v>
      </c>
      <c r="AU158" s="16" t="s">
        <v>82</v>
      </c>
    </row>
    <row r="159" spans="2:65" s="1" customFormat="1" ht="11.25">
      <c r="B159" s="31"/>
      <c r="D159" s="142" t="s">
        <v>135</v>
      </c>
      <c r="F159" s="143" t="s">
        <v>660</v>
      </c>
      <c r="I159" s="140"/>
      <c r="L159" s="31"/>
      <c r="M159" s="141"/>
      <c r="U159" s="52"/>
      <c r="AT159" s="16" t="s">
        <v>135</v>
      </c>
      <c r="AU159" s="16" t="s">
        <v>82</v>
      </c>
    </row>
    <row r="160" spans="2:65" s="1" customFormat="1" ht="16.5" customHeight="1">
      <c r="B160" s="31"/>
      <c r="C160" s="144" t="s">
        <v>661</v>
      </c>
      <c r="D160" s="144" t="s">
        <v>138</v>
      </c>
      <c r="E160" s="145" t="s">
        <v>662</v>
      </c>
      <c r="F160" s="146" t="s">
        <v>663</v>
      </c>
      <c r="G160" s="147" t="s">
        <v>170</v>
      </c>
      <c r="H160" s="148">
        <v>5</v>
      </c>
      <c r="I160" s="149"/>
      <c r="J160" s="150">
        <f>ROUND(I160*H160,2)</f>
        <v>0</v>
      </c>
      <c r="K160" s="146" t="s">
        <v>130</v>
      </c>
      <c r="L160" s="151"/>
      <c r="M160" s="152" t="s">
        <v>19</v>
      </c>
      <c r="N160" s="153" t="s">
        <v>43</v>
      </c>
      <c r="P160" s="134">
        <f>O160*H160</f>
        <v>0</v>
      </c>
      <c r="Q160" s="134">
        <v>8.0000000000000004E-4</v>
      </c>
      <c r="R160" s="134">
        <f>Q160*H160</f>
        <v>4.0000000000000001E-3</v>
      </c>
      <c r="S160" s="134">
        <v>0</v>
      </c>
      <c r="T160" s="134">
        <f>S160*H160</f>
        <v>0</v>
      </c>
      <c r="U160" s="135" t="s">
        <v>19</v>
      </c>
      <c r="AR160" s="136" t="s">
        <v>141</v>
      </c>
      <c r="AT160" s="136" t="s">
        <v>138</v>
      </c>
      <c r="AU160" s="136" t="s">
        <v>82</v>
      </c>
      <c r="AY160" s="16" t="s">
        <v>122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6" t="s">
        <v>80</v>
      </c>
      <c r="BK160" s="137">
        <f>ROUND(I160*H160,2)</f>
        <v>0</v>
      </c>
      <c r="BL160" s="16" t="s">
        <v>131</v>
      </c>
      <c r="BM160" s="136" t="s">
        <v>664</v>
      </c>
    </row>
    <row r="161" spans="2:65" s="1" customFormat="1" ht="11.25">
      <c r="B161" s="31"/>
      <c r="D161" s="138" t="s">
        <v>133</v>
      </c>
      <c r="F161" s="139" t="s">
        <v>663</v>
      </c>
      <c r="I161" s="140"/>
      <c r="L161" s="31"/>
      <c r="M161" s="141"/>
      <c r="U161" s="52"/>
      <c r="AT161" s="16" t="s">
        <v>133</v>
      </c>
      <c r="AU161" s="16" t="s">
        <v>82</v>
      </c>
    </row>
    <row r="162" spans="2:65" s="1" customFormat="1" ht="16.5" customHeight="1">
      <c r="B162" s="31"/>
      <c r="C162" s="125" t="s">
        <v>665</v>
      </c>
      <c r="D162" s="125" t="s">
        <v>126</v>
      </c>
      <c r="E162" s="126" t="s">
        <v>666</v>
      </c>
      <c r="F162" s="127" t="s">
        <v>667</v>
      </c>
      <c r="G162" s="128" t="s">
        <v>170</v>
      </c>
      <c r="H162" s="129">
        <v>3</v>
      </c>
      <c r="I162" s="130"/>
      <c r="J162" s="131">
        <f>ROUND(I162*H162,2)</f>
        <v>0</v>
      </c>
      <c r="K162" s="127" t="s">
        <v>130</v>
      </c>
      <c r="L162" s="31"/>
      <c r="M162" s="132" t="s">
        <v>19</v>
      </c>
      <c r="N162" s="133" t="s">
        <v>43</v>
      </c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4">
        <f>S162*H162</f>
        <v>0</v>
      </c>
      <c r="U162" s="135" t="s">
        <v>19</v>
      </c>
      <c r="AR162" s="136" t="s">
        <v>131</v>
      </c>
      <c r="AT162" s="136" t="s">
        <v>126</v>
      </c>
      <c r="AU162" s="136" t="s">
        <v>82</v>
      </c>
      <c r="AY162" s="16" t="s">
        <v>122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80</v>
      </c>
      <c r="BK162" s="137">
        <f>ROUND(I162*H162,2)</f>
        <v>0</v>
      </c>
      <c r="BL162" s="16" t="s">
        <v>131</v>
      </c>
      <c r="BM162" s="136" t="s">
        <v>668</v>
      </c>
    </row>
    <row r="163" spans="2:65" s="1" customFormat="1" ht="11.25">
      <c r="B163" s="31"/>
      <c r="D163" s="138" t="s">
        <v>133</v>
      </c>
      <c r="F163" s="139" t="s">
        <v>669</v>
      </c>
      <c r="I163" s="140"/>
      <c r="L163" s="31"/>
      <c r="M163" s="141"/>
      <c r="U163" s="52"/>
      <c r="AT163" s="16" t="s">
        <v>133</v>
      </c>
      <c r="AU163" s="16" t="s">
        <v>82</v>
      </c>
    </row>
    <row r="164" spans="2:65" s="1" customFormat="1" ht="11.25">
      <c r="B164" s="31"/>
      <c r="D164" s="142" t="s">
        <v>135</v>
      </c>
      <c r="F164" s="143" t="s">
        <v>670</v>
      </c>
      <c r="I164" s="140"/>
      <c r="L164" s="31"/>
      <c r="M164" s="141"/>
      <c r="U164" s="52"/>
      <c r="AT164" s="16" t="s">
        <v>135</v>
      </c>
      <c r="AU164" s="16" t="s">
        <v>82</v>
      </c>
    </row>
    <row r="165" spans="2:65" s="1" customFormat="1" ht="16.5" customHeight="1">
      <c r="B165" s="31"/>
      <c r="C165" s="125" t="s">
        <v>671</v>
      </c>
      <c r="D165" s="125" t="s">
        <v>126</v>
      </c>
      <c r="E165" s="126" t="s">
        <v>672</v>
      </c>
      <c r="F165" s="127" t="s">
        <v>673</v>
      </c>
      <c r="G165" s="128" t="s">
        <v>170</v>
      </c>
      <c r="H165" s="129">
        <v>25</v>
      </c>
      <c r="I165" s="130"/>
      <c r="J165" s="131">
        <f>ROUND(I165*H165,2)</f>
        <v>0</v>
      </c>
      <c r="K165" s="127" t="s">
        <v>130</v>
      </c>
      <c r="L165" s="31"/>
      <c r="M165" s="132" t="s">
        <v>19</v>
      </c>
      <c r="N165" s="133" t="s">
        <v>43</v>
      </c>
      <c r="P165" s="134">
        <f>O165*H165</f>
        <v>0</v>
      </c>
      <c r="Q165" s="134">
        <v>0</v>
      </c>
      <c r="R165" s="134">
        <f>Q165*H165</f>
        <v>0</v>
      </c>
      <c r="S165" s="134">
        <v>0</v>
      </c>
      <c r="T165" s="134">
        <f>S165*H165</f>
        <v>0</v>
      </c>
      <c r="U165" s="135" t="s">
        <v>19</v>
      </c>
      <c r="AR165" s="136" t="s">
        <v>131</v>
      </c>
      <c r="AT165" s="136" t="s">
        <v>126</v>
      </c>
      <c r="AU165" s="136" t="s">
        <v>82</v>
      </c>
      <c r="AY165" s="16" t="s">
        <v>122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80</v>
      </c>
      <c r="BK165" s="137">
        <f>ROUND(I165*H165,2)</f>
        <v>0</v>
      </c>
      <c r="BL165" s="16" t="s">
        <v>131</v>
      </c>
      <c r="BM165" s="136" t="s">
        <v>674</v>
      </c>
    </row>
    <row r="166" spans="2:65" s="1" customFormat="1" ht="11.25">
      <c r="B166" s="31"/>
      <c r="D166" s="138" t="s">
        <v>133</v>
      </c>
      <c r="F166" s="139" t="s">
        <v>673</v>
      </c>
      <c r="I166" s="140"/>
      <c r="L166" s="31"/>
      <c r="M166" s="141"/>
      <c r="U166" s="52"/>
      <c r="AT166" s="16" t="s">
        <v>133</v>
      </c>
      <c r="AU166" s="16" t="s">
        <v>82</v>
      </c>
    </row>
    <row r="167" spans="2:65" s="1" customFormat="1" ht="11.25">
      <c r="B167" s="31"/>
      <c r="D167" s="142" t="s">
        <v>135</v>
      </c>
      <c r="F167" s="143" t="s">
        <v>675</v>
      </c>
      <c r="I167" s="140"/>
      <c r="L167" s="31"/>
      <c r="M167" s="141"/>
      <c r="U167" s="52"/>
      <c r="AT167" s="16" t="s">
        <v>135</v>
      </c>
      <c r="AU167" s="16" t="s">
        <v>82</v>
      </c>
    </row>
    <row r="168" spans="2:65" s="1" customFormat="1" ht="16.5" customHeight="1">
      <c r="B168" s="31"/>
      <c r="C168" s="144" t="s">
        <v>340</v>
      </c>
      <c r="D168" s="144" t="s">
        <v>138</v>
      </c>
      <c r="E168" s="145" t="s">
        <v>676</v>
      </c>
      <c r="F168" s="146" t="s">
        <v>677</v>
      </c>
      <c r="G168" s="147" t="s">
        <v>170</v>
      </c>
      <c r="H168" s="148">
        <v>15</v>
      </c>
      <c r="I168" s="149"/>
      <c r="J168" s="150">
        <f>ROUND(I168*H168,2)</f>
        <v>0</v>
      </c>
      <c r="K168" s="146" t="s">
        <v>130</v>
      </c>
      <c r="L168" s="151"/>
      <c r="M168" s="152" t="s">
        <v>19</v>
      </c>
      <c r="N168" s="153" t="s">
        <v>43</v>
      </c>
      <c r="P168" s="134">
        <f>O168*H168</f>
        <v>0</v>
      </c>
      <c r="Q168" s="134">
        <v>4.4999999999999997E-3</v>
      </c>
      <c r="R168" s="134">
        <f>Q168*H168</f>
        <v>6.7499999999999991E-2</v>
      </c>
      <c r="S168" s="134">
        <v>0</v>
      </c>
      <c r="T168" s="134">
        <f>S168*H168</f>
        <v>0</v>
      </c>
      <c r="U168" s="135" t="s">
        <v>19</v>
      </c>
      <c r="AR168" s="136" t="s">
        <v>141</v>
      </c>
      <c r="AT168" s="136" t="s">
        <v>138</v>
      </c>
      <c r="AU168" s="136" t="s">
        <v>82</v>
      </c>
      <c r="AY168" s="16" t="s">
        <v>122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80</v>
      </c>
      <c r="BK168" s="137">
        <f>ROUND(I168*H168,2)</f>
        <v>0</v>
      </c>
      <c r="BL168" s="16" t="s">
        <v>131</v>
      </c>
      <c r="BM168" s="136" t="s">
        <v>678</v>
      </c>
    </row>
    <row r="169" spans="2:65" s="1" customFormat="1" ht="11.25">
      <c r="B169" s="31"/>
      <c r="D169" s="138" t="s">
        <v>133</v>
      </c>
      <c r="F169" s="139" t="s">
        <v>677</v>
      </c>
      <c r="I169" s="140"/>
      <c r="L169" s="31"/>
      <c r="M169" s="141"/>
      <c r="U169" s="52"/>
      <c r="AT169" s="16" t="s">
        <v>133</v>
      </c>
      <c r="AU169" s="16" t="s">
        <v>82</v>
      </c>
    </row>
    <row r="170" spans="2:65" s="1" customFormat="1" ht="16.5" customHeight="1">
      <c r="B170" s="31"/>
      <c r="C170" s="144" t="s">
        <v>352</v>
      </c>
      <c r="D170" s="144" t="s">
        <v>138</v>
      </c>
      <c r="E170" s="145" t="s">
        <v>679</v>
      </c>
      <c r="F170" s="146" t="s">
        <v>680</v>
      </c>
      <c r="G170" s="147" t="s">
        <v>170</v>
      </c>
      <c r="H170" s="148">
        <v>10</v>
      </c>
      <c r="I170" s="149"/>
      <c r="J170" s="150">
        <f>ROUND(I170*H170,2)</f>
        <v>0</v>
      </c>
      <c r="K170" s="146" t="s">
        <v>276</v>
      </c>
      <c r="L170" s="151"/>
      <c r="M170" s="152" t="s">
        <v>19</v>
      </c>
      <c r="N170" s="153" t="s">
        <v>43</v>
      </c>
      <c r="P170" s="134">
        <f>O170*H170</f>
        <v>0</v>
      </c>
      <c r="Q170" s="134">
        <v>4.4999999999999997E-3</v>
      </c>
      <c r="R170" s="134">
        <f>Q170*H170</f>
        <v>4.4999999999999998E-2</v>
      </c>
      <c r="S170" s="134">
        <v>0</v>
      </c>
      <c r="T170" s="134">
        <f>S170*H170</f>
        <v>0</v>
      </c>
      <c r="U170" s="135" t="s">
        <v>19</v>
      </c>
      <c r="AR170" s="136" t="s">
        <v>141</v>
      </c>
      <c r="AT170" s="136" t="s">
        <v>138</v>
      </c>
      <c r="AU170" s="136" t="s">
        <v>82</v>
      </c>
      <c r="AY170" s="16" t="s">
        <v>122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6" t="s">
        <v>80</v>
      </c>
      <c r="BK170" s="137">
        <f>ROUND(I170*H170,2)</f>
        <v>0</v>
      </c>
      <c r="BL170" s="16" t="s">
        <v>131</v>
      </c>
      <c r="BM170" s="136" t="s">
        <v>681</v>
      </c>
    </row>
    <row r="171" spans="2:65" s="1" customFormat="1" ht="11.25">
      <c r="B171" s="31"/>
      <c r="D171" s="138" t="s">
        <v>133</v>
      </c>
      <c r="F171" s="139" t="s">
        <v>680</v>
      </c>
      <c r="I171" s="140"/>
      <c r="L171" s="31"/>
      <c r="M171" s="141"/>
      <c r="U171" s="52"/>
      <c r="AT171" s="16" t="s">
        <v>133</v>
      </c>
      <c r="AU171" s="16" t="s">
        <v>82</v>
      </c>
    </row>
    <row r="172" spans="2:65" s="1" customFormat="1" ht="16.5" customHeight="1">
      <c r="B172" s="31"/>
      <c r="C172" s="125" t="s">
        <v>125</v>
      </c>
      <c r="D172" s="125" t="s">
        <v>126</v>
      </c>
      <c r="E172" s="126" t="s">
        <v>682</v>
      </c>
      <c r="F172" s="127" t="s">
        <v>683</v>
      </c>
      <c r="G172" s="128" t="s">
        <v>170</v>
      </c>
      <c r="H172" s="129">
        <v>50</v>
      </c>
      <c r="I172" s="130"/>
      <c r="J172" s="131">
        <f>ROUND(I172*H172,2)</f>
        <v>0</v>
      </c>
      <c r="K172" s="127" t="s">
        <v>130</v>
      </c>
      <c r="L172" s="31"/>
      <c r="M172" s="132" t="s">
        <v>19</v>
      </c>
      <c r="N172" s="133" t="s">
        <v>43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4">
        <f>S172*H172</f>
        <v>0</v>
      </c>
      <c r="U172" s="135" t="s">
        <v>19</v>
      </c>
      <c r="AR172" s="136" t="s">
        <v>131</v>
      </c>
      <c r="AT172" s="136" t="s">
        <v>126</v>
      </c>
      <c r="AU172" s="136" t="s">
        <v>82</v>
      </c>
      <c r="AY172" s="16" t="s">
        <v>122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6" t="s">
        <v>80</v>
      </c>
      <c r="BK172" s="137">
        <f>ROUND(I172*H172,2)</f>
        <v>0</v>
      </c>
      <c r="BL172" s="16" t="s">
        <v>131</v>
      </c>
      <c r="BM172" s="136" t="s">
        <v>684</v>
      </c>
    </row>
    <row r="173" spans="2:65" s="1" customFormat="1" ht="11.25">
      <c r="B173" s="31"/>
      <c r="D173" s="138" t="s">
        <v>133</v>
      </c>
      <c r="F173" s="139" t="s">
        <v>685</v>
      </c>
      <c r="I173" s="140"/>
      <c r="L173" s="31"/>
      <c r="M173" s="141"/>
      <c r="U173" s="52"/>
      <c r="AT173" s="16" t="s">
        <v>133</v>
      </c>
      <c r="AU173" s="16" t="s">
        <v>82</v>
      </c>
    </row>
    <row r="174" spans="2:65" s="1" customFormat="1" ht="11.25">
      <c r="B174" s="31"/>
      <c r="D174" s="142" t="s">
        <v>135</v>
      </c>
      <c r="F174" s="143" t="s">
        <v>686</v>
      </c>
      <c r="I174" s="140"/>
      <c r="L174" s="31"/>
      <c r="M174" s="141"/>
      <c r="U174" s="52"/>
      <c r="AT174" s="16" t="s">
        <v>135</v>
      </c>
      <c r="AU174" s="16" t="s">
        <v>82</v>
      </c>
    </row>
    <row r="175" spans="2:65" s="1" customFormat="1" ht="16.5" customHeight="1">
      <c r="B175" s="31"/>
      <c r="C175" s="144" t="s">
        <v>346</v>
      </c>
      <c r="D175" s="144" t="s">
        <v>138</v>
      </c>
      <c r="E175" s="145" t="s">
        <v>687</v>
      </c>
      <c r="F175" s="146" t="s">
        <v>688</v>
      </c>
      <c r="G175" s="147" t="s">
        <v>170</v>
      </c>
      <c r="H175" s="148">
        <v>50</v>
      </c>
      <c r="I175" s="149"/>
      <c r="J175" s="150">
        <f>ROUND(I175*H175,2)</f>
        <v>0</v>
      </c>
      <c r="K175" s="146" t="s">
        <v>130</v>
      </c>
      <c r="L175" s="151"/>
      <c r="M175" s="152" t="s">
        <v>19</v>
      </c>
      <c r="N175" s="153" t="s">
        <v>43</v>
      </c>
      <c r="P175" s="134">
        <f>O175*H175</f>
        <v>0</v>
      </c>
      <c r="Q175" s="134">
        <v>2.0000000000000001E-4</v>
      </c>
      <c r="R175" s="134">
        <f>Q175*H175</f>
        <v>0.01</v>
      </c>
      <c r="S175" s="134">
        <v>0</v>
      </c>
      <c r="T175" s="134">
        <f>S175*H175</f>
        <v>0</v>
      </c>
      <c r="U175" s="135" t="s">
        <v>19</v>
      </c>
      <c r="AR175" s="136" t="s">
        <v>141</v>
      </c>
      <c r="AT175" s="136" t="s">
        <v>138</v>
      </c>
      <c r="AU175" s="136" t="s">
        <v>82</v>
      </c>
      <c r="AY175" s="16" t="s">
        <v>122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80</v>
      </c>
      <c r="BK175" s="137">
        <f>ROUND(I175*H175,2)</f>
        <v>0</v>
      </c>
      <c r="BL175" s="16" t="s">
        <v>131</v>
      </c>
      <c r="BM175" s="136" t="s">
        <v>689</v>
      </c>
    </row>
    <row r="176" spans="2:65" s="1" customFormat="1" ht="11.25">
      <c r="B176" s="31"/>
      <c r="D176" s="138" t="s">
        <v>133</v>
      </c>
      <c r="F176" s="139" t="s">
        <v>688</v>
      </c>
      <c r="I176" s="140"/>
      <c r="L176" s="31"/>
      <c r="M176" s="141"/>
      <c r="U176" s="52"/>
      <c r="AT176" s="16" t="s">
        <v>133</v>
      </c>
      <c r="AU176" s="16" t="s">
        <v>82</v>
      </c>
    </row>
    <row r="177" spans="2:65" s="1" customFormat="1" ht="16.5" customHeight="1">
      <c r="B177" s="31"/>
      <c r="C177" s="125" t="s">
        <v>137</v>
      </c>
      <c r="D177" s="125" t="s">
        <v>126</v>
      </c>
      <c r="E177" s="126" t="s">
        <v>690</v>
      </c>
      <c r="F177" s="127" t="s">
        <v>691</v>
      </c>
      <c r="G177" s="128" t="s">
        <v>170</v>
      </c>
      <c r="H177" s="129">
        <v>65</v>
      </c>
      <c r="I177" s="130"/>
      <c r="J177" s="131">
        <f>ROUND(I177*H177,2)</f>
        <v>0</v>
      </c>
      <c r="K177" s="127" t="s">
        <v>130</v>
      </c>
      <c r="L177" s="31"/>
      <c r="M177" s="132" t="s">
        <v>19</v>
      </c>
      <c r="N177" s="133" t="s">
        <v>43</v>
      </c>
      <c r="P177" s="134">
        <f>O177*H177</f>
        <v>0</v>
      </c>
      <c r="Q177" s="134">
        <v>0</v>
      </c>
      <c r="R177" s="134">
        <f>Q177*H177</f>
        <v>0</v>
      </c>
      <c r="S177" s="134">
        <v>0</v>
      </c>
      <c r="T177" s="134">
        <f>S177*H177</f>
        <v>0</v>
      </c>
      <c r="U177" s="135" t="s">
        <v>19</v>
      </c>
      <c r="AR177" s="136" t="s">
        <v>131</v>
      </c>
      <c r="AT177" s="136" t="s">
        <v>126</v>
      </c>
      <c r="AU177" s="136" t="s">
        <v>82</v>
      </c>
      <c r="AY177" s="16" t="s">
        <v>122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6" t="s">
        <v>80</v>
      </c>
      <c r="BK177" s="137">
        <f>ROUND(I177*H177,2)</f>
        <v>0</v>
      </c>
      <c r="BL177" s="16" t="s">
        <v>131</v>
      </c>
      <c r="BM177" s="136" t="s">
        <v>692</v>
      </c>
    </row>
    <row r="178" spans="2:65" s="1" customFormat="1" ht="11.25">
      <c r="B178" s="31"/>
      <c r="D178" s="138" t="s">
        <v>133</v>
      </c>
      <c r="F178" s="139" t="s">
        <v>693</v>
      </c>
      <c r="I178" s="140"/>
      <c r="L178" s="31"/>
      <c r="M178" s="141"/>
      <c r="U178" s="52"/>
      <c r="AT178" s="16" t="s">
        <v>133</v>
      </c>
      <c r="AU178" s="16" t="s">
        <v>82</v>
      </c>
    </row>
    <row r="179" spans="2:65" s="1" customFormat="1" ht="11.25">
      <c r="B179" s="31"/>
      <c r="D179" s="142" t="s">
        <v>135</v>
      </c>
      <c r="F179" s="143" t="s">
        <v>694</v>
      </c>
      <c r="I179" s="140"/>
      <c r="L179" s="31"/>
      <c r="M179" s="141"/>
      <c r="U179" s="52"/>
      <c r="AT179" s="16" t="s">
        <v>135</v>
      </c>
      <c r="AU179" s="16" t="s">
        <v>82</v>
      </c>
    </row>
    <row r="180" spans="2:65" s="1" customFormat="1" ht="16.5" customHeight="1">
      <c r="B180" s="31"/>
      <c r="C180" s="144" t="s">
        <v>358</v>
      </c>
      <c r="D180" s="144" t="s">
        <v>138</v>
      </c>
      <c r="E180" s="145" t="s">
        <v>695</v>
      </c>
      <c r="F180" s="146" t="s">
        <v>696</v>
      </c>
      <c r="G180" s="147" t="s">
        <v>170</v>
      </c>
      <c r="H180" s="148">
        <v>65</v>
      </c>
      <c r="I180" s="149"/>
      <c r="J180" s="150">
        <f>ROUND(I180*H180,2)</f>
        <v>0</v>
      </c>
      <c r="K180" s="146" t="s">
        <v>130</v>
      </c>
      <c r="L180" s="151"/>
      <c r="M180" s="152" t="s">
        <v>19</v>
      </c>
      <c r="N180" s="153" t="s">
        <v>43</v>
      </c>
      <c r="P180" s="134">
        <f>O180*H180</f>
        <v>0</v>
      </c>
      <c r="Q180" s="134">
        <v>2.9999999999999997E-4</v>
      </c>
      <c r="R180" s="134">
        <f>Q180*H180</f>
        <v>1.95E-2</v>
      </c>
      <c r="S180" s="134">
        <v>0</v>
      </c>
      <c r="T180" s="134">
        <f>S180*H180</f>
        <v>0</v>
      </c>
      <c r="U180" s="135" t="s">
        <v>19</v>
      </c>
      <c r="AR180" s="136" t="s">
        <v>141</v>
      </c>
      <c r="AT180" s="136" t="s">
        <v>138</v>
      </c>
      <c r="AU180" s="136" t="s">
        <v>82</v>
      </c>
      <c r="AY180" s="16" t="s">
        <v>122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6" t="s">
        <v>80</v>
      </c>
      <c r="BK180" s="137">
        <f>ROUND(I180*H180,2)</f>
        <v>0</v>
      </c>
      <c r="BL180" s="16" t="s">
        <v>131</v>
      </c>
      <c r="BM180" s="136" t="s">
        <v>697</v>
      </c>
    </row>
    <row r="181" spans="2:65" s="1" customFormat="1" ht="11.25">
      <c r="B181" s="31"/>
      <c r="D181" s="138" t="s">
        <v>133</v>
      </c>
      <c r="F181" s="139" t="s">
        <v>696</v>
      </c>
      <c r="I181" s="140"/>
      <c r="L181" s="31"/>
      <c r="M181" s="141"/>
      <c r="U181" s="52"/>
      <c r="AT181" s="16" t="s">
        <v>133</v>
      </c>
      <c r="AU181" s="16" t="s">
        <v>82</v>
      </c>
    </row>
    <row r="182" spans="2:65" s="1" customFormat="1" ht="16.5" customHeight="1">
      <c r="B182" s="31"/>
      <c r="C182" s="125" t="s">
        <v>147</v>
      </c>
      <c r="D182" s="125" t="s">
        <v>126</v>
      </c>
      <c r="E182" s="126" t="s">
        <v>698</v>
      </c>
      <c r="F182" s="127" t="s">
        <v>699</v>
      </c>
      <c r="G182" s="128" t="s">
        <v>170</v>
      </c>
      <c r="H182" s="129">
        <v>35</v>
      </c>
      <c r="I182" s="130"/>
      <c r="J182" s="131">
        <f>ROUND(I182*H182,2)</f>
        <v>0</v>
      </c>
      <c r="K182" s="127" t="s">
        <v>130</v>
      </c>
      <c r="L182" s="31"/>
      <c r="M182" s="132" t="s">
        <v>19</v>
      </c>
      <c r="N182" s="133" t="s">
        <v>43</v>
      </c>
      <c r="P182" s="134">
        <f>O182*H182</f>
        <v>0</v>
      </c>
      <c r="Q182" s="134">
        <v>0</v>
      </c>
      <c r="R182" s="134">
        <f>Q182*H182</f>
        <v>0</v>
      </c>
      <c r="S182" s="134">
        <v>0</v>
      </c>
      <c r="T182" s="134">
        <f>S182*H182</f>
        <v>0</v>
      </c>
      <c r="U182" s="135" t="s">
        <v>19</v>
      </c>
      <c r="AR182" s="136" t="s">
        <v>131</v>
      </c>
      <c r="AT182" s="136" t="s">
        <v>126</v>
      </c>
      <c r="AU182" s="136" t="s">
        <v>82</v>
      </c>
      <c r="AY182" s="16" t="s">
        <v>122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6" t="s">
        <v>80</v>
      </c>
      <c r="BK182" s="137">
        <f>ROUND(I182*H182,2)</f>
        <v>0</v>
      </c>
      <c r="BL182" s="16" t="s">
        <v>131</v>
      </c>
      <c r="BM182" s="136" t="s">
        <v>700</v>
      </c>
    </row>
    <row r="183" spans="2:65" s="1" customFormat="1" ht="11.25">
      <c r="B183" s="31"/>
      <c r="D183" s="138" t="s">
        <v>133</v>
      </c>
      <c r="F183" s="139" t="s">
        <v>699</v>
      </c>
      <c r="I183" s="140"/>
      <c r="L183" s="31"/>
      <c r="M183" s="141"/>
      <c r="U183" s="52"/>
      <c r="AT183" s="16" t="s">
        <v>133</v>
      </c>
      <c r="AU183" s="16" t="s">
        <v>82</v>
      </c>
    </row>
    <row r="184" spans="2:65" s="1" customFormat="1" ht="11.25">
      <c r="B184" s="31"/>
      <c r="D184" s="142" t="s">
        <v>135</v>
      </c>
      <c r="F184" s="143" t="s">
        <v>701</v>
      </c>
      <c r="I184" s="140"/>
      <c r="L184" s="31"/>
      <c r="M184" s="141"/>
      <c r="U184" s="52"/>
      <c r="AT184" s="16" t="s">
        <v>135</v>
      </c>
      <c r="AU184" s="16" t="s">
        <v>82</v>
      </c>
    </row>
    <row r="185" spans="2:65" s="1" customFormat="1" ht="16.5" customHeight="1">
      <c r="B185" s="31"/>
      <c r="C185" s="144" t="s">
        <v>364</v>
      </c>
      <c r="D185" s="144" t="s">
        <v>138</v>
      </c>
      <c r="E185" s="145" t="s">
        <v>702</v>
      </c>
      <c r="F185" s="146" t="s">
        <v>703</v>
      </c>
      <c r="G185" s="147" t="s">
        <v>170</v>
      </c>
      <c r="H185" s="148">
        <v>35</v>
      </c>
      <c r="I185" s="149"/>
      <c r="J185" s="150">
        <f>ROUND(I185*H185,2)</f>
        <v>0</v>
      </c>
      <c r="K185" s="146" t="s">
        <v>130</v>
      </c>
      <c r="L185" s="151"/>
      <c r="M185" s="152" t="s">
        <v>19</v>
      </c>
      <c r="N185" s="153" t="s">
        <v>43</v>
      </c>
      <c r="P185" s="134">
        <f>O185*H185</f>
        <v>0</v>
      </c>
      <c r="Q185" s="134">
        <v>8.0000000000000004E-4</v>
      </c>
      <c r="R185" s="134">
        <f>Q185*H185</f>
        <v>2.8000000000000001E-2</v>
      </c>
      <c r="S185" s="134">
        <v>0</v>
      </c>
      <c r="T185" s="134">
        <f>S185*H185</f>
        <v>0</v>
      </c>
      <c r="U185" s="135" t="s">
        <v>19</v>
      </c>
      <c r="AR185" s="136" t="s">
        <v>141</v>
      </c>
      <c r="AT185" s="136" t="s">
        <v>138</v>
      </c>
      <c r="AU185" s="136" t="s">
        <v>82</v>
      </c>
      <c r="AY185" s="16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80</v>
      </c>
      <c r="BK185" s="137">
        <f>ROUND(I185*H185,2)</f>
        <v>0</v>
      </c>
      <c r="BL185" s="16" t="s">
        <v>131</v>
      </c>
      <c r="BM185" s="136" t="s">
        <v>704</v>
      </c>
    </row>
    <row r="186" spans="2:65" s="1" customFormat="1" ht="11.25">
      <c r="B186" s="31"/>
      <c r="D186" s="138" t="s">
        <v>133</v>
      </c>
      <c r="F186" s="139" t="s">
        <v>703</v>
      </c>
      <c r="I186" s="140"/>
      <c r="L186" s="31"/>
      <c r="M186" s="141"/>
      <c r="U186" s="52"/>
      <c r="AT186" s="16" t="s">
        <v>133</v>
      </c>
      <c r="AU186" s="16" t="s">
        <v>82</v>
      </c>
    </row>
    <row r="187" spans="2:65" s="1" customFormat="1" ht="16.5" customHeight="1">
      <c r="B187" s="31"/>
      <c r="C187" s="125" t="s">
        <v>157</v>
      </c>
      <c r="D187" s="125" t="s">
        <v>126</v>
      </c>
      <c r="E187" s="126" t="s">
        <v>705</v>
      </c>
      <c r="F187" s="127" t="s">
        <v>706</v>
      </c>
      <c r="G187" s="128" t="s">
        <v>170</v>
      </c>
      <c r="H187" s="129">
        <v>16</v>
      </c>
      <c r="I187" s="130"/>
      <c r="J187" s="131">
        <f>ROUND(I187*H187,2)</f>
        <v>0</v>
      </c>
      <c r="K187" s="127" t="s">
        <v>130</v>
      </c>
      <c r="L187" s="31"/>
      <c r="M187" s="132" t="s">
        <v>19</v>
      </c>
      <c r="N187" s="133" t="s">
        <v>43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4">
        <f>S187*H187</f>
        <v>0</v>
      </c>
      <c r="U187" s="135" t="s">
        <v>19</v>
      </c>
      <c r="AR187" s="136" t="s">
        <v>131</v>
      </c>
      <c r="AT187" s="136" t="s">
        <v>126</v>
      </c>
      <c r="AU187" s="136" t="s">
        <v>82</v>
      </c>
      <c r="AY187" s="16" t="s">
        <v>122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80</v>
      </c>
      <c r="BK187" s="137">
        <f>ROUND(I187*H187,2)</f>
        <v>0</v>
      </c>
      <c r="BL187" s="16" t="s">
        <v>131</v>
      </c>
      <c r="BM187" s="136" t="s">
        <v>707</v>
      </c>
    </row>
    <row r="188" spans="2:65" s="1" customFormat="1" ht="11.25">
      <c r="B188" s="31"/>
      <c r="D188" s="138" t="s">
        <v>133</v>
      </c>
      <c r="F188" s="139" t="s">
        <v>706</v>
      </c>
      <c r="I188" s="140"/>
      <c r="L188" s="31"/>
      <c r="M188" s="141"/>
      <c r="U188" s="52"/>
      <c r="AT188" s="16" t="s">
        <v>133</v>
      </c>
      <c r="AU188" s="16" t="s">
        <v>82</v>
      </c>
    </row>
    <row r="189" spans="2:65" s="1" customFormat="1" ht="11.25">
      <c r="B189" s="31"/>
      <c r="D189" s="142" t="s">
        <v>135</v>
      </c>
      <c r="F189" s="143" t="s">
        <v>708</v>
      </c>
      <c r="I189" s="140"/>
      <c r="L189" s="31"/>
      <c r="M189" s="141"/>
      <c r="U189" s="52"/>
      <c r="AT189" s="16" t="s">
        <v>135</v>
      </c>
      <c r="AU189" s="16" t="s">
        <v>82</v>
      </c>
    </row>
    <row r="190" spans="2:65" s="1" customFormat="1" ht="16.5" customHeight="1">
      <c r="B190" s="31"/>
      <c r="C190" s="144" t="s">
        <v>370</v>
      </c>
      <c r="D190" s="144" t="s">
        <v>138</v>
      </c>
      <c r="E190" s="145" t="s">
        <v>709</v>
      </c>
      <c r="F190" s="146" t="s">
        <v>710</v>
      </c>
      <c r="G190" s="147" t="s">
        <v>170</v>
      </c>
      <c r="H190" s="148">
        <v>16</v>
      </c>
      <c r="I190" s="149"/>
      <c r="J190" s="150">
        <f>ROUND(I190*H190,2)</f>
        <v>0</v>
      </c>
      <c r="K190" s="146" t="s">
        <v>130</v>
      </c>
      <c r="L190" s="151"/>
      <c r="M190" s="152" t="s">
        <v>19</v>
      </c>
      <c r="N190" s="153" t="s">
        <v>43</v>
      </c>
      <c r="P190" s="134">
        <f>O190*H190</f>
        <v>0</v>
      </c>
      <c r="Q190" s="134">
        <v>8.0000000000000004E-4</v>
      </c>
      <c r="R190" s="134">
        <f>Q190*H190</f>
        <v>1.2800000000000001E-2</v>
      </c>
      <c r="S190" s="134">
        <v>0</v>
      </c>
      <c r="T190" s="134">
        <f>S190*H190</f>
        <v>0</v>
      </c>
      <c r="U190" s="135" t="s">
        <v>19</v>
      </c>
      <c r="AR190" s="136" t="s">
        <v>141</v>
      </c>
      <c r="AT190" s="136" t="s">
        <v>138</v>
      </c>
      <c r="AU190" s="136" t="s">
        <v>82</v>
      </c>
      <c r="AY190" s="16" t="s">
        <v>122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6" t="s">
        <v>80</v>
      </c>
      <c r="BK190" s="137">
        <f>ROUND(I190*H190,2)</f>
        <v>0</v>
      </c>
      <c r="BL190" s="16" t="s">
        <v>131</v>
      </c>
      <c r="BM190" s="136" t="s">
        <v>711</v>
      </c>
    </row>
    <row r="191" spans="2:65" s="1" customFormat="1" ht="11.25">
      <c r="B191" s="31"/>
      <c r="D191" s="138" t="s">
        <v>133</v>
      </c>
      <c r="F191" s="139" t="s">
        <v>710</v>
      </c>
      <c r="I191" s="140"/>
      <c r="L191" s="31"/>
      <c r="M191" s="141"/>
      <c r="U191" s="52"/>
      <c r="AT191" s="16" t="s">
        <v>133</v>
      </c>
      <c r="AU191" s="16" t="s">
        <v>82</v>
      </c>
    </row>
    <row r="192" spans="2:65" s="1" customFormat="1" ht="16.5" customHeight="1">
      <c r="B192" s="31"/>
      <c r="C192" s="125" t="s">
        <v>163</v>
      </c>
      <c r="D192" s="125" t="s">
        <v>126</v>
      </c>
      <c r="E192" s="126" t="s">
        <v>712</v>
      </c>
      <c r="F192" s="127" t="s">
        <v>713</v>
      </c>
      <c r="G192" s="128" t="s">
        <v>170</v>
      </c>
      <c r="H192" s="129">
        <v>2</v>
      </c>
      <c r="I192" s="130"/>
      <c r="J192" s="131">
        <f>ROUND(I192*H192,2)</f>
        <v>0</v>
      </c>
      <c r="K192" s="127" t="s">
        <v>130</v>
      </c>
      <c r="L192" s="31"/>
      <c r="M192" s="132" t="s">
        <v>19</v>
      </c>
      <c r="N192" s="133" t="s">
        <v>43</v>
      </c>
      <c r="P192" s="134">
        <f>O192*H192</f>
        <v>0</v>
      </c>
      <c r="Q192" s="134">
        <v>0</v>
      </c>
      <c r="R192" s="134">
        <f>Q192*H192</f>
        <v>0</v>
      </c>
      <c r="S192" s="134">
        <v>0</v>
      </c>
      <c r="T192" s="134">
        <f>S192*H192</f>
        <v>0</v>
      </c>
      <c r="U192" s="135" t="s">
        <v>19</v>
      </c>
      <c r="AR192" s="136" t="s">
        <v>131</v>
      </c>
      <c r="AT192" s="136" t="s">
        <v>126</v>
      </c>
      <c r="AU192" s="136" t="s">
        <v>82</v>
      </c>
      <c r="AY192" s="16" t="s">
        <v>122</v>
      </c>
      <c r="BE192" s="137">
        <f>IF(N192="základní",J192,0)</f>
        <v>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6" t="s">
        <v>80</v>
      </c>
      <c r="BK192" s="137">
        <f>ROUND(I192*H192,2)</f>
        <v>0</v>
      </c>
      <c r="BL192" s="16" t="s">
        <v>131</v>
      </c>
      <c r="BM192" s="136" t="s">
        <v>714</v>
      </c>
    </row>
    <row r="193" spans="2:65" s="1" customFormat="1" ht="11.25">
      <c r="B193" s="31"/>
      <c r="D193" s="138" t="s">
        <v>133</v>
      </c>
      <c r="F193" s="139" t="s">
        <v>713</v>
      </c>
      <c r="I193" s="140"/>
      <c r="L193" s="31"/>
      <c r="M193" s="141"/>
      <c r="U193" s="52"/>
      <c r="AT193" s="16" t="s">
        <v>133</v>
      </c>
      <c r="AU193" s="16" t="s">
        <v>82</v>
      </c>
    </row>
    <row r="194" spans="2:65" s="1" customFormat="1" ht="11.25">
      <c r="B194" s="31"/>
      <c r="D194" s="142" t="s">
        <v>135</v>
      </c>
      <c r="F194" s="143" t="s">
        <v>715</v>
      </c>
      <c r="I194" s="140"/>
      <c r="L194" s="31"/>
      <c r="M194" s="141"/>
      <c r="U194" s="52"/>
      <c r="AT194" s="16" t="s">
        <v>135</v>
      </c>
      <c r="AU194" s="16" t="s">
        <v>82</v>
      </c>
    </row>
    <row r="195" spans="2:65" s="1" customFormat="1" ht="16.5" customHeight="1">
      <c r="B195" s="31"/>
      <c r="C195" s="144" t="s">
        <v>388</v>
      </c>
      <c r="D195" s="144" t="s">
        <v>138</v>
      </c>
      <c r="E195" s="145" t="s">
        <v>716</v>
      </c>
      <c r="F195" s="146" t="s">
        <v>717</v>
      </c>
      <c r="G195" s="147" t="s">
        <v>170</v>
      </c>
      <c r="H195" s="148">
        <v>2</v>
      </c>
      <c r="I195" s="149"/>
      <c r="J195" s="150">
        <f>ROUND(I195*H195,2)</f>
        <v>0</v>
      </c>
      <c r="K195" s="146" t="s">
        <v>130</v>
      </c>
      <c r="L195" s="151"/>
      <c r="M195" s="152" t="s">
        <v>19</v>
      </c>
      <c r="N195" s="153" t="s">
        <v>43</v>
      </c>
      <c r="P195" s="134">
        <f>O195*H195</f>
        <v>0</v>
      </c>
      <c r="Q195" s="134">
        <v>8.0000000000000004E-4</v>
      </c>
      <c r="R195" s="134">
        <f>Q195*H195</f>
        <v>1.6000000000000001E-3</v>
      </c>
      <c r="S195" s="134">
        <v>0</v>
      </c>
      <c r="T195" s="134">
        <f>S195*H195</f>
        <v>0</v>
      </c>
      <c r="U195" s="135" t="s">
        <v>19</v>
      </c>
      <c r="AR195" s="136" t="s">
        <v>141</v>
      </c>
      <c r="AT195" s="136" t="s">
        <v>138</v>
      </c>
      <c r="AU195" s="136" t="s">
        <v>82</v>
      </c>
      <c r="AY195" s="16" t="s">
        <v>122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6" t="s">
        <v>80</v>
      </c>
      <c r="BK195" s="137">
        <f>ROUND(I195*H195,2)</f>
        <v>0</v>
      </c>
      <c r="BL195" s="16" t="s">
        <v>131</v>
      </c>
      <c r="BM195" s="136" t="s">
        <v>718</v>
      </c>
    </row>
    <row r="196" spans="2:65" s="1" customFormat="1" ht="11.25">
      <c r="B196" s="31"/>
      <c r="D196" s="138" t="s">
        <v>133</v>
      </c>
      <c r="F196" s="139" t="s">
        <v>717</v>
      </c>
      <c r="I196" s="140"/>
      <c r="L196" s="31"/>
      <c r="M196" s="141"/>
      <c r="U196" s="52"/>
      <c r="AT196" s="16" t="s">
        <v>133</v>
      </c>
      <c r="AU196" s="16" t="s">
        <v>82</v>
      </c>
    </row>
    <row r="197" spans="2:65" s="1" customFormat="1" ht="16.5" customHeight="1">
      <c r="B197" s="31"/>
      <c r="C197" s="125" t="s">
        <v>719</v>
      </c>
      <c r="D197" s="125" t="s">
        <v>126</v>
      </c>
      <c r="E197" s="126" t="s">
        <v>720</v>
      </c>
      <c r="F197" s="127" t="s">
        <v>721</v>
      </c>
      <c r="G197" s="128" t="s">
        <v>170</v>
      </c>
      <c r="H197" s="129">
        <v>5</v>
      </c>
      <c r="I197" s="130"/>
      <c r="J197" s="131">
        <f>ROUND(I197*H197,2)</f>
        <v>0</v>
      </c>
      <c r="K197" s="127" t="s">
        <v>130</v>
      </c>
      <c r="L197" s="31"/>
      <c r="M197" s="132" t="s">
        <v>19</v>
      </c>
      <c r="N197" s="133" t="s">
        <v>43</v>
      </c>
      <c r="P197" s="134">
        <f>O197*H197</f>
        <v>0</v>
      </c>
      <c r="Q197" s="134">
        <v>0</v>
      </c>
      <c r="R197" s="134">
        <f>Q197*H197</f>
        <v>0</v>
      </c>
      <c r="S197" s="134">
        <v>0</v>
      </c>
      <c r="T197" s="134">
        <f>S197*H197</f>
        <v>0</v>
      </c>
      <c r="U197" s="135" t="s">
        <v>19</v>
      </c>
      <c r="AR197" s="136" t="s">
        <v>131</v>
      </c>
      <c r="AT197" s="136" t="s">
        <v>126</v>
      </c>
      <c r="AU197" s="136" t="s">
        <v>82</v>
      </c>
      <c r="AY197" s="16" t="s">
        <v>122</v>
      </c>
      <c r="BE197" s="137">
        <f>IF(N197="základní",J197,0)</f>
        <v>0</v>
      </c>
      <c r="BF197" s="137">
        <f>IF(N197="snížená",J197,0)</f>
        <v>0</v>
      </c>
      <c r="BG197" s="137">
        <f>IF(N197="zákl. přenesená",J197,0)</f>
        <v>0</v>
      </c>
      <c r="BH197" s="137">
        <f>IF(N197="sníž. přenesená",J197,0)</f>
        <v>0</v>
      </c>
      <c r="BI197" s="137">
        <f>IF(N197="nulová",J197,0)</f>
        <v>0</v>
      </c>
      <c r="BJ197" s="16" t="s">
        <v>80</v>
      </c>
      <c r="BK197" s="137">
        <f>ROUND(I197*H197,2)</f>
        <v>0</v>
      </c>
      <c r="BL197" s="16" t="s">
        <v>131</v>
      </c>
      <c r="BM197" s="136" t="s">
        <v>722</v>
      </c>
    </row>
    <row r="198" spans="2:65" s="1" customFormat="1" ht="11.25">
      <c r="B198" s="31"/>
      <c r="D198" s="138" t="s">
        <v>133</v>
      </c>
      <c r="F198" s="139" t="s">
        <v>723</v>
      </c>
      <c r="I198" s="140"/>
      <c r="L198" s="31"/>
      <c r="M198" s="141"/>
      <c r="U198" s="52"/>
      <c r="AT198" s="16" t="s">
        <v>133</v>
      </c>
      <c r="AU198" s="16" t="s">
        <v>82</v>
      </c>
    </row>
    <row r="199" spans="2:65" s="1" customFormat="1" ht="11.25">
      <c r="B199" s="31"/>
      <c r="D199" s="142" t="s">
        <v>135</v>
      </c>
      <c r="F199" s="143" t="s">
        <v>724</v>
      </c>
      <c r="I199" s="140"/>
      <c r="L199" s="31"/>
      <c r="M199" s="141"/>
      <c r="U199" s="52"/>
      <c r="AT199" s="16" t="s">
        <v>135</v>
      </c>
      <c r="AU199" s="16" t="s">
        <v>82</v>
      </c>
    </row>
    <row r="200" spans="2:65" s="1" customFormat="1" ht="16.5" customHeight="1">
      <c r="B200" s="31"/>
      <c r="C200" s="144" t="s">
        <v>394</v>
      </c>
      <c r="D200" s="144" t="s">
        <v>138</v>
      </c>
      <c r="E200" s="145" t="s">
        <v>725</v>
      </c>
      <c r="F200" s="146" t="s">
        <v>726</v>
      </c>
      <c r="G200" s="147" t="s">
        <v>170</v>
      </c>
      <c r="H200" s="148">
        <v>5</v>
      </c>
      <c r="I200" s="149"/>
      <c r="J200" s="150">
        <f>ROUND(I200*H200,2)</f>
        <v>0</v>
      </c>
      <c r="K200" s="146" t="s">
        <v>130</v>
      </c>
      <c r="L200" s="151"/>
      <c r="M200" s="152" t="s">
        <v>19</v>
      </c>
      <c r="N200" s="153" t="s">
        <v>43</v>
      </c>
      <c r="P200" s="134">
        <f>O200*H200</f>
        <v>0</v>
      </c>
      <c r="Q200" s="134">
        <v>1E-4</v>
      </c>
      <c r="R200" s="134">
        <f>Q200*H200</f>
        <v>5.0000000000000001E-4</v>
      </c>
      <c r="S200" s="134">
        <v>0</v>
      </c>
      <c r="T200" s="134">
        <f>S200*H200</f>
        <v>0</v>
      </c>
      <c r="U200" s="135" t="s">
        <v>19</v>
      </c>
      <c r="AR200" s="136" t="s">
        <v>141</v>
      </c>
      <c r="AT200" s="136" t="s">
        <v>138</v>
      </c>
      <c r="AU200" s="136" t="s">
        <v>82</v>
      </c>
      <c r="AY200" s="16" t="s">
        <v>122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80</v>
      </c>
      <c r="BK200" s="137">
        <f>ROUND(I200*H200,2)</f>
        <v>0</v>
      </c>
      <c r="BL200" s="16" t="s">
        <v>131</v>
      </c>
      <c r="BM200" s="136" t="s">
        <v>727</v>
      </c>
    </row>
    <row r="201" spans="2:65" s="1" customFormat="1" ht="11.25">
      <c r="B201" s="31"/>
      <c r="D201" s="138" t="s">
        <v>133</v>
      </c>
      <c r="F201" s="139" t="s">
        <v>726</v>
      </c>
      <c r="I201" s="140"/>
      <c r="L201" s="31"/>
      <c r="M201" s="141"/>
      <c r="U201" s="52"/>
      <c r="AT201" s="16" t="s">
        <v>133</v>
      </c>
      <c r="AU201" s="16" t="s">
        <v>82</v>
      </c>
    </row>
    <row r="202" spans="2:65" s="1" customFormat="1" ht="16.5" customHeight="1">
      <c r="B202" s="31"/>
      <c r="C202" s="125" t="s">
        <v>728</v>
      </c>
      <c r="D202" s="125" t="s">
        <v>126</v>
      </c>
      <c r="E202" s="126" t="s">
        <v>729</v>
      </c>
      <c r="F202" s="127" t="s">
        <v>730</v>
      </c>
      <c r="G202" s="128" t="s">
        <v>170</v>
      </c>
      <c r="H202" s="129">
        <v>100</v>
      </c>
      <c r="I202" s="130"/>
      <c r="J202" s="131">
        <f>ROUND(I202*H202,2)</f>
        <v>0</v>
      </c>
      <c r="K202" s="127" t="s">
        <v>130</v>
      </c>
      <c r="L202" s="31"/>
      <c r="M202" s="132" t="s">
        <v>19</v>
      </c>
      <c r="N202" s="133" t="s">
        <v>43</v>
      </c>
      <c r="P202" s="134">
        <f>O202*H202</f>
        <v>0</v>
      </c>
      <c r="Q202" s="134">
        <v>0</v>
      </c>
      <c r="R202" s="134">
        <f>Q202*H202</f>
        <v>0</v>
      </c>
      <c r="S202" s="134">
        <v>0</v>
      </c>
      <c r="T202" s="134">
        <f>S202*H202</f>
        <v>0</v>
      </c>
      <c r="U202" s="135" t="s">
        <v>19</v>
      </c>
      <c r="AR202" s="136" t="s">
        <v>131</v>
      </c>
      <c r="AT202" s="136" t="s">
        <v>126</v>
      </c>
      <c r="AU202" s="136" t="s">
        <v>82</v>
      </c>
      <c r="AY202" s="16" t="s">
        <v>122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6" t="s">
        <v>80</v>
      </c>
      <c r="BK202" s="137">
        <f>ROUND(I202*H202,2)</f>
        <v>0</v>
      </c>
      <c r="BL202" s="16" t="s">
        <v>131</v>
      </c>
      <c r="BM202" s="136" t="s">
        <v>731</v>
      </c>
    </row>
    <row r="203" spans="2:65" s="1" customFormat="1" ht="11.25">
      <c r="B203" s="31"/>
      <c r="D203" s="138" t="s">
        <v>133</v>
      </c>
      <c r="F203" s="139" t="s">
        <v>732</v>
      </c>
      <c r="I203" s="140"/>
      <c r="L203" s="31"/>
      <c r="M203" s="141"/>
      <c r="U203" s="52"/>
      <c r="AT203" s="16" t="s">
        <v>133</v>
      </c>
      <c r="AU203" s="16" t="s">
        <v>82</v>
      </c>
    </row>
    <row r="204" spans="2:65" s="1" customFormat="1" ht="11.25">
      <c r="B204" s="31"/>
      <c r="D204" s="142" t="s">
        <v>135</v>
      </c>
      <c r="F204" s="143" t="s">
        <v>733</v>
      </c>
      <c r="I204" s="140"/>
      <c r="L204" s="31"/>
      <c r="M204" s="141"/>
      <c r="U204" s="52"/>
      <c r="AT204" s="16" t="s">
        <v>135</v>
      </c>
      <c r="AU204" s="16" t="s">
        <v>82</v>
      </c>
    </row>
    <row r="205" spans="2:65" s="1" customFormat="1" ht="16.5" customHeight="1">
      <c r="B205" s="31"/>
      <c r="C205" s="144" t="s">
        <v>400</v>
      </c>
      <c r="D205" s="144" t="s">
        <v>138</v>
      </c>
      <c r="E205" s="145" t="s">
        <v>734</v>
      </c>
      <c r="F205" s="146" t="s">
        <v>735</v>
      </c>
      <c r="G205" s="147" t="s">
        <v>170</v>
      </c>
      <c r="H205" s="148">
        <v>50</v>
      </c>
      <c r="I205" s="149"/>
      <c r="J205" s="150">
        <f>ROUND(I205*H205,2)</f>
        <v>0</v>
      </c>
      <c r="K205" s="146" t="s">
        <v>130</v>
      </c>
      <c r="L205" s="151"/>
      <c r="M205" s="152" t="s">
        <v>19</v>
      </c>
      <c r="N205" s="153" t="s">
        <v>43</v>
      </c>
      <c r="P205" s="134">
        <f>O205*H205</f>
        <v>0</v>
      </c>
      <c r="Q205" s="134">
        <v>8.0000000000000007E-5</v>
      </c>
      <c r="R205" s="134">
        <f>Q205*H205</f>
        <v>4.0000000000000001E-3</v>
      </c>
      <c r="S205" s="134">
        <v>0</v>
      </c>
      <c r="T205" s="134">
        <f>S205*H205</f>
        <v>0</v>
      </c>
      <c r="U205" s="135" t="s">
        <v>19</v>
      </c>
      <c r="AR205" s="136" t="s">
        <v>141</v>
      </c>
      <c r="AT205" s="136" t="s">
        <v>138</v>
      </c>
      <c r="AU205" s="136" t="s">
        <v>82</v>
      </c>
      <c r="AY205" s="16" t="s">
        <v>122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6" t="s">
        <v>80</v>
      </c>
      <c r="BK205" s="137">
        <f>ROUND(I205*H205,2)</f>
        <v>0</v>
      </c>
      <c r="BL205" s="16" t="s">
        <v>131</v>
      </c>
      <c r="BM205" s="136" t="s">
        <v>736</v>
      </c>
    </row>
    <row r="206" spans="2:65" s="1" customFormat="1" ht="11.25">
      <c r="B206" s="31"/>
      <c r="D206" s="138" t="s">
        <v>133</v>
      </c>
      <c r="F206" s="139" t="s">
        <v>735</v>
      </c>
      <c r="I206" s="140"/>
      <c r="L206" s="31"/>
      <c r="M206" s="141"/>
      <c r="U206" s="52"/>
      <c r="AT206" s="16" t="s">
        <v>133</v>
      </c>
      <c r="AU206" s="16" t="s">
        <v>82</v>
      </c>
    </row>
    <row r="207" spans="2:65" s="1" customFormat="1" ht="16.5" customHeight="1">
      <c r="B207" s="31"/>
      <c r="C207" s="144" t="s">
        <v>407</v>
      </c>
      <c r="D207" s="144" t="s">
        <v>138</v>
      </c>
      <c r="E207" s="145" t="s">
        <v>737</v>
      </c>
      <c r="F207" s="146" t="s">
        <v>738</v>
      </c>
      <c r="G207" s="147" t="s">
        <v>170</v>
      </c>
      <c r="H207" s="148">
        <v>50</v>
      </c>
      <c r="I207" s="149"/>
      <c r="J207" s="150">
        <f>ROUND(I207*H207,2)</f>
        <v>0</v>
      </c>
      <c r="K207" s="146" t="s">
        <v>130</v>
      </c>
      <c r="L207" s="151"/>
      <c r="M207" s="152" t="s">
        <v>19</v>
      </c>
      <c r="N207" s="153" t="s">
        <v>43</v>
      </c>
      <c r="P207" s="134">
        <f>O207*H207</f>
        <v>0</v>
      </c>
      <c r="Q207" s="134">
        <v>1E-4</v>
      </c>
      <c r="R207" s="134">
        <f>Q207*H207</f>
        <v>5.0000000000000001E-3</v>
      </c>
      <c r="S207" s="134">
        <v>0</v>
      </c>
      <c r="T207" s="134">
        <f>S207*H207</f>
        <v>0</v>
      </c>
      <c r="U207" s="135" t="s">
        <v>19</v>
      </c>
      <c r="AR207" s="136" t="s">
        <v>141</v>
      </c>
      <c r="AT207" s="136" t="s">
        <v>138</v>
      </c>
      <c r="AU207" s="136" t="s">
        <v>82</v>
      </c>
      <c r="AY207" s="16" t="s">
        <v>122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80</v>
      </c>
      <c r="BK207" s="137">
        <f>ROUND(I207*H207,2)</f>
        <v>0</v>
      </c>
      <c r="BL207" s="16" t="s">
        <v>131</v>
      </c>
      <c r="BM207" s="136" t="s">
        <v>739</v>
      </c>
    </row>
    <row r="208" spans="2:65" s="1" customFormat="1" ht="11.25">
      <c r="B208" s="31"/>
      <c r="D208" s="138" t="s">
        <v>133</v>
      </c>
      <c r="F208" s="139" t="s">
        <v>738</v>
      </c>
      <c r="I208" s="140"/>
      <c r="L208" s="31"/>
      <c r="M208" s="141"/>
      <c r="U208" s="52"/>
      <c r="AT208" s="16" t="s">
        <v>133</v>
      </c>
      <c r="AU208" s="16" t="s">
        <v>82</v>
      </c>
    </row>
    <row r="209" spans="2:65" s="1" customFormat="1" ht="16.5" customHeight="1">
      <c r="B209" s="31"/>
      <c r="C209" s="125" t="s">
        <v>740</v>
      </c>
      <c r="D209" s="125" t="s">
        <v>126</v>
      </c>
      <c r="E209" s="126" t="s">
        <v>741</v>
      </c>
      <c r="F209" s="127" t="s">
        <v>742</v>
      </c>
      <c r="G209" s="128" t="s">
        <v>170</v>
      </c>
      <c r="H209" s="129">
        <v>20</v>
      </c>
      <c r="I209" s="130"/>
      <c r="J209" s="131">
        <f>ROUND(I209*H209,2)</f>
        <v>0</v>
      </c>
      <c r="K209" s="127" t="s">
        <v>130</v>
      </c>
      <c r="L209" s="31"/>
      <c r="M209" s="132" t="s">
        <v>19</v>
      </c>
      <c r="N209" s="133" t="s">
        <v>43</v>
      </c>
      <c r="P209" s="134">
        <f>O209*H209</f>
        <v>0</v>
      </c>
      <c r="Q209" s="134">
        <v>0</v>
      </c>
      <c r="R209" s="134">
        <f>Q209*H209</f>
        <v>0</v>
      </c>
      <c r="S209" s="134">
        <v>0</v>
      </c>
      <c r="T209" s="134">
        <f>S209*H209</f>
        <v>0</v>
      </c>
      <c r="U209" s="135" t="s">
        <v>19</v>
      </c>
      <c r="AR209" s="136" t="s">
        <v>131</v>
      </c>
      <c r="AT209" s="136" t="s">
        <v>126</v>
      </c>
      <c r="AU209" s="136" t="s">
        <v>82</v>
      </c>
      <c r="AY209" s="16" t="s">
        <v>122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80</v>
      </c>
      <c r="BK209" s="137">
        <f>ROUND(I209*H209,2)</f>
        <v>0</v>
      </c>
      <c r="BL209" s="16" t="s">
        <v>131</v>
      </c>
      <c r="BM209" s="136" t="s">
        <v>743</v>
      </c>
    </row>
    <row r="210" spans="2:65" s="1" customFormat="1" ht="11.25">
      <c r="B210" s="31"/>
      <c r="D210" s="138" t="s">
        <v>133</v>
      </c>
      <c r="F210" s="139" t="s">
        <v>744</v>
      </c>
      <c r="I210" s="140"/>
      <c r="L210" s="31"/>
      <c r="M210" s="141"/>
      <c r="U210" s="52"/>
      <c r="AT210" s="16" t="s">
        <v>133</v>
      </c>
      <c r="AU210" s="16" t="s">
        <v>82</v>
      </c>
    </row>
    <row r="211" spans="2:65" s="1" customFormat="1" ht="11.25">
      <c r="B211" s="31"/>
      <c r="D211" s="142" t="s">
        <v>135</v>
      </c>
      <c r="F211" s="143" t="s">
        <v>745</v>
      </c>
      <c r="I211" s="140"/>
      <c r="L211" s="31"/>
      <c r="M211" s="141"/>
      <c r="U211" s="52"/>
      <c r="AT211" s="16" t="s">
        <v>135</v>
      </c>
      <c r="AU211" s="16" t="s">
        <v>82</v>
      </c>
    </row>
    <row r="212" spans="2:65" s="1" customFormat="1" ht="16.5" customHeight="1">
      <c r="B212" s="31"/>
      <c r="C212" s="144" t="s">
        <v>413</v>
      </c>
      <c r="D212" s="144" t="s">
        <v>138</v>
      </c>
      <c r="E212" s="145" t="s">
        <v>746</v>
      </c>
      <c r="F212" s="146" t="s">
        <v>747</v>
      </c>
      <c r="G212" s="147" t="s">
        <v>170</v>
      </c>
      <c r="H212" s="148">
        <v>20</v>
      </c>
      <c r="I212" s="149"/>
      <c r="J212" s="150">
        <f>ROUND(I212*H212,2)</f>
        <v>0</v>
      </c>
      <c r="K212" s="146" t="s">
        <v>130</v>
      </c>
      <c r="L212" s="151"/>
      <c r="M212" s="152" t="s">
        <v>19</v>
      </c>
      <c r="N212" s="153" t="s">
        <v>43</v>
      </c>
      <c r="P212" s="134">
        <f>O212*H212</f>
        <v>0</v>
      </c>
      <c r="Q212" s="134">
        <v>2.0000000000000001E-4</v>
      </c>
      <c r="R212" s="134">
        <f>Q212*H212</f>
        <v>4.0000000000000001E-3</v>
      </c>
      <c r="S212" s="134">
        <v>0</v>
      </c>
      <c r="T212" s="134">
        <f>S212*H212</f>
        <v>0</v>
      </c>
      <c r="U212" s="135" t="s">
        <v>19</v>
      </c>
      <c r="AR212" s="136" t="s">
        <v>141</v>
      </c>
      <c r="AT212" s="136" t="s">
        <v>138</v>
      </c>
      <c r="AU212" s="136" t="s">
        <v>82</v>
      </c>
      <c r="AY212" s="16" t="s">
        <v>122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6" t="s">
        <v>80</v>
      </c>
      <c r="BK212" s="137">
        <f>ROUND(I212*H212,2)</f>
        <v>0</v>
      </c>
      <c r="BL212" s="16" t="s">
        <v>131</v>
      </c>
      <c r="BM212" s="136" t="s">
        <v>748</v>
      </c>
    </row>
    <row r="213" spans="2:65" s="1" customFormat="1" ht="11.25">
      <c r="B213" s="31"/>
      <c r="D213" s="138" t="s">
        <v>133</v>
      </c>
      <c r="F213" s="139" t="s">
        <v>747</v>
      </c>
      <c r="I213" s="140"/>
      <c r="L213" s="31"/>
      <c r="M213" s="141"/>
      <c r="U213" s="52"/>
      <c r="AT213" s="16" t="s">
        <v>133</v>
      </c>
      <c r="AU213" s="16" t="s">
        <v>82</v>
      </c>
    </row>
    <row r="214" spans="2:65" s="1" customFormat="1" ht="16.5" customHeight="1">
      <c r="B214" s="31"/>
      <c r="C214" s="125" t="s">
        <v>749</v>
      </c>
      <c r="D214" s="125" t="s">
        <v>126</v>
      </c>
      <c r="E214" s="126" t="s">
        <v>750</v>
      </c>
      <c r="F214" s="127" t="s">
        <v>751</v>
      </c>
      <c r="G214" s="128" t="s">
        <v>170</v>
      </c>
      <c r="H214" s="129">
        <v>1</v>
      </c>
      <c r="I214" s="130"/>
      <c r="J214" s="131">
        <f>ROUND(I214*H214,2)</f>
        <v>0</v>
      </c>
      <c r="K214" s="127" t="s">
        <v>130</v>
      </c>
      <c r="L214" s="31"/>
      <c r="M214" s="132" t="s">
        <v>19</v>
      </c>
      <c r="N214" s="133" t="s">
        <v>43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4">
        <f>S214*H214</f>
        <v>0</v>
      </c>
      <c r="U214" s="135" t="s">
        <v>19</v>
      </c>
      <c r="AR214" s="136" t="s">
        <v>131</v>
      </c>
      <c r="AT214" s="136" t="s">
        <v>126</v>
      </c>
      <c r="AU214" s="136" t="s">
        <v>82</v>
      </c>
      <c r="AY214" s="16" t="s">
        <v>122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80</v>
      </c>
      <c r="BK214" s="137">
        <f>ROUND(I214*H214,2)</f>
        <v>0</v>
      </c>
      <c r="BL214" s="16" t="s">
        <v>131</v>
      </c>
      <c r="BM214" s="136" t="s">
        <v>752</v>
      </c>
    </row>
    <row r="215" spans="2:65" s="1" customFormat="1" ht="11.25">
      <c r="B215" s="31"/>
      <c r="D215" s="138" t="s">
        <v>133</v>
      </c>
      <c r="F215" s="139" t="s">
        <v>753</v>
      </c>
      <c r="I215" s="140"/>
      <c r="L215" s="31"/>
      <c r="M215" s="141"/>
      <c r="U215" s="52"/>
      <c r="AT215" s="16" t="s">
        <v>133</v>
      </c>
      <c r="AU215" s="16" t="s">
        <v>82</v>
      </c>
    </row>
    <row r="216" spans="2:65" s="1" customFormat="1" ht="11.25">
      <c r="B216" s="31"/>
      <c r="D216" s="142" t="s">
        <v>135</v>
      </c>
      <c r="F216" s="143" t="s">
        <v>754</v>
      </c>
      <c r="I216" s="140"/>
      <c r="L216" s="31"/>
      <c r="M216" s="141"/>
      <c r="U216" s="52"/>
      <c r="AT216" s="16" t="s">
        <v>135</v>
      </c>
      <c r="AU216" s="16" t="s">
        <v>82</v>
      </c>
    </row>
    <row r="217" spans="2:65" s="1" customFormat="1" ht="16.5" customHeight="1">
      <c r="B217" s="31"/>
      <c r="C217" s="144" t="s">
        <v>419</v>
      </c>
      <c r="D217" s="144" t="s">
        <v>138</v>
      </c>
      <c r="E217" s="145" t="s">
        <v>755</v>
      </c>
      <c r="F217" s="146" t="s">
        <v>756</v>
      </c>
      <c r="G217" s="147" t="s">
        <v>170</v>
      </c>
      <c r="H217" s="148">
        <v>1</v>
      </c>
      <c r="I217" s="149"/>
      <c r="J217" s="150">
        <f>ROUND(I217*H217,2)</f>
        <v>0</v>
      </c>
      <c r="K217" s="146" t="s">
        <v>130</v>
      </c>
      <c r="L217" s="151"/>
      <c r="M217" s="152" t="s">
        <v>19</v>
      </c>
      <c r="N217" s="153" t="s">
        <v>43</v>
      </c>
      <c r="P217" s="134">
        <f>O217*H217</f>
        <v>0</v>
      </c>
      <c r="Q217" s="134">
        <v>5.0000000000000001E-4</v>
      </c>
      <c r="R217" s="134">
        <f>Q217*H217</f>
        <v>5.0000000000000001E-4</v>
      </c>
      <c r="S217" s="134">
        <v>0</v>
      </c>
      <c r="T217" s="134">
        <f>S217*H217</f>
        <v>0</v>
      </c>
      <c r="U217" s="135" t="s">
        <v>19</v>
      </c>
      <c r="AR217" s="136" t="s">
        <v>141</v>
      </c>
      <c r="AT217" s="136" t="s">
        <v>138</v>
      </c>
      <c r="AU217" s="136" t="s">
        <v>82</v>
      </c>
      <c r="AY217" s="16" t="s">
        <v>122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80</v>
      </c>
      <c r="BK217" s="137">
        <f>ROUND(I217*H217,2)</f>
        <v>0</v>
      </c>
      <c r="BL217" s="16" t="s">
        <v>131</v>
      </c>
      <c r="BM217" s="136" t="s">
        <v>757</v>
      </c>
    </row>
    <row r="218" spans="2:65" s="1" customFormat="1" ht="11.25">
      <c r="B218" s="31"/>
      <c r="D218" s="138" t="s">
        <v>133</v>
      </c>
      <c r="F218" s="139" t="s">
        <v>756</v>
      </c>
      <c r="I218" s="140"/>
      <c r="L218" s="31"/>
      <c r="M218" s="141"/>
      <c r="U218" s="52"/>
      <c r="AT218" s="16" t="s">
        <v>133</v>
      </c>
      <c r="AU218" s="16" t="s">
        <v>82</v>
      </c>
    </row>
    <row r="219" spans="2:65" s="1" customFormat="1" ht="16.5" customHeight="1">
      <c r="B219" s="31"/>
      <c r="C219" s="125" t="s">
        <v>758</v>
      </c>
      <c r="D219" s="125" t="s">
        <v>126</v>
      </c>
      <c r="E219" s="126" t="s">
        <v>759</v>
      </c>
      <c r="F219" s="127" t="s">
        <v>760</v>
      </c>
      <c r="G219" s="128" t="s">
        <v>170</v>
      </c>
      <c r="H219" s="129">
        <v>2</v>
      </c>
      <c r="I219" s="130"/>
      <c r="J219" s="131">
        <f>ROUND(I219*H219,2)</f>
        <v>0</v>
      </c>
      <c r="K219" s="127" t="s">
        <v>130</v>
      </c>
      <c r="L219" s="31"/>
      <c r="M219" s="132" t="s">
        <v>19</v>
      </c>
      <c r="N219" s="133" t="s">
        <v>43</v>
      </c>
      <c r="P219" s="134">
        <f>O219*H219</f>
        <v>0</v>
      </c>
      <c r="Q219" s="134">
        <v>0</v>
      </c>
      <c r="R219" s="134">
        <f>Q219*H219</f>
        <v>0</v>
      </c>
      <c r="S219" s="134">
        <v>0</v>
      </c>
      <c r="T219" s="134">
        <f>S219*H219</f>
        <v>0</v>
      </c>
      <c r="U219" s="135" t="s">
        <v>19</v>
      </c>
      <c r="AR219" s="136" t="s">
        <v>131</v>
      </c>
      <c r="AT219" s="136" t="s">
        <v>126</v>
      </c>
      <c r="AU219" s="136" t="s">
        <v>82</v>
      </c>
      <c r="AY219" s="16" t="s">
        <v>122</v>
      </c>
      <c r="BE219" s="137">
        <f>IF(N219="základní",J219,0)</f>
        <v>0</v>
      </c>
      <c r="BF219" s="137">
        <f>IF(N219="snížená",J219,0)</f>
        <v>0</v>
      </c>
      <c r="BG219" s="137">
        <f>IF(N219="zákl. přenesená",J219,0)</f>
        <v>0</v>
      </c>
      <c r="BH219" s="137">
        <f>IF(N219="sníž. přenesená",J219,0)</f>
        <v>0</v>
      </c>
      <c r="BI219" s="137">
        <f>IF(N219="nulová",J219,0)</f>
        <v>0</v>
      </c>
      <c r="BJ219" s="16" t="s">
        <v>80</v>
      </c>
      <c r="BK219" s="137">
        <f>ROUND(I219*H219,2)</f>
        <v>0</v>
      </c>
      <c r="BL219" s="16" t="s">
        <v>131</v>
      </c>
      <c r="BM219" s="136" t="s">
        <v>761</v>
      </c>
    </row>
    <row r="220" spans="2:65" s="1" customFormat="1" ht="11.25">
      <c r="B220" s="31"/>
      <c r="D220" s="138" t="s">
        <v>133</v>
      </c>
      <c r="F220" s="139" t="s">
        <v>762</v>
      </c>
      <c r="I220" s="140"/>
      <c r="L220" s="31"/>
      <c r="M220" s="141"/>
      <c r="U220" s="52"/>
      <c r="AT220" s="16" t="s">
        <v>133</v>
      </c>
      <c r="AU220" s="16" t="s">
        <v>82</v>
      </c>
    </row>
    <row r="221" spans="2:65" s="1" customFormat="1" ht="11.25">
      <c r="B221" s="31"/>
      <c r="D221" s="142" t="s">
        <v>135</v>
      </c>
      <c r="F221" s="143" t="s">
        <v>763</v>
      </c>
      <c r="I221" s="140"/>
      <c r="L221" s="31"/>
      <c r="M221" s="141"/>
      <c r="U221" s="52"/>
      <c r="AT221" s="16" t="s">
        <v>135</v>
      </c>
      <c r="AU221" s="16" t="s">
        <v>82</v>
      </c>
    </row>
    <row r="222" spans="2:65" s="1" customFormat="1" ht="16.5" customHeight="1">
      <c r="B222" s="31"/>
      <c r="C222" s="144" t="s">
        <v>382</v>
      </c>
      <c r="D222" s="144" t="s">
        <v>138</v>
      </c>
      <c r="E222" s="145" t="s">
        <v>764</v>
      </c>
      <c r="F222" s="146" t="s">
        <v>765</v>
      </c>
      <c r="G222" s="147" t="s">
        <v>170</v>
      </c>
      <c r="H222" s="148">
        <v>2</v>
      </c>
      <c r="I222" s="149"/>
      <c r="J222" s="150">
        <f>ROUND(I222*H222,2)</f>
        <v>0</v>
      </c>
      <c r="K222" s="146" t="s">
        <v>130</v>
      </c>
      <c r="L222" s="151"/>
      <c r="M222" s="152" t="s">
        <v>19</v>
      </c>
      <c r="N222" s="153" t="s">
        <v>43</v>
      </c>
      <c r="P222" s="134">
        <f>O222*H222</f>
        <v>0</v>
      </c>
      <c r="Q222" s="134">
        <v>7.5000000000000002E-4</v>
      </c>
      <c r="R222" s="134">
        <f>Q222*H222</f>
        <v>1.5E-3</v>
      </c>
      <c r="S222" s="134">
        <v>0</v>
      </c>
      <c r="T222" s="134">
        <f>S222*H222</f>
        <v>0</v>
      </c>
      <c r="U222" s="135" t="s">
        <v>19</v>
      </c>
      <c r="AR222" s="136" t="s">
        <v>141</v>
      </c>
      <c r="AT222" s="136" t="s">
        <v>138</v>
      </c>
      <c r="AU222" s="136" t="s">
        <v>82</v>
      </c>
      <c r="AY222" s="16" t="s">
        <v>122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6" t="s">
        <v>80</v>
      </c>
      <c r="BK222" s="137">
        <f>ROUND(I222*H222,2)</f>
        <v>0</v>
      </c>
      <c r="BL222" s="16" t="s">
        <v>131</v>
      </c>
      <c r="BM222" s="136" t="s">
        <v>766</v>
      </c>
    </row>
    <row r="223" spans="2:65" s="1" customFormat="1" ht="11.25">
      <c r="B223" s="31"/>
      <c r="D223" s="138" t="s">
        <v>133</v>
      </c>
      <c r="F223" s="139" t="s">
        <v>765</v>
      </c>
      <c r="I223" s="140"/>
      <c r="L223" s="31"/>
      <c r="M223" s="141"/>
      <c r="U223" s="52"/>
      <c r="AT223" s="16" t="s">
        <v>133</v>
      </c>
      <c r="AU223" s="16" t="s">
        <v>82</v>
      </c>
    </row>
    <row r="224" spans="2:65" s="1" customFormat="1" ht="16.5" customHeight="1">
      <c r="B224" s="31"/>
      <c r="C224" s="125" t="s">
        <v>767</v>
      </c>
      <c r="D224" s="125" t="s">
        <v>126</v>
      </c>
      <c r="E224" s="126" t="s">
        <v>768</v>
      </c>
      <c r="F224" s="127" t="s">
        <v>769</v>
      </c>
      <c r="G224" s="128" t="s">
        <v>170</v>
      </c>
      <c r="H224" s="129">
        <v>7</v>
      </c>
      <c r="I224" s="130"/>
      <c r="J224" s="131">
        <f>ROUND(I224*H224,2)</f>
        <v>0</v>
      </c>
      <c r="K224" s="127" t="s">
        <v>130</v>
      </c>
      <c r="L224" s="31"/>
      <c r="M224" s="132" t="s">
        <v>19</v>
      </c>
      <c r="N224" s="133" t="s">
        <v>43</v>
      </c>
      <c r="P224" s="134">
        <f>O224*H224</f>
        <v>0</v>
      </c>
      <c r="Q224" s="134">
        <v>0</v>
      </c>
      <c r="R224" s="134">
        <f>Q224*H224</f>
        <v>0</v>
      </c>
      <c r="S224" s="134">
        <v>0</v>
      </c>
      <c r="T224" s="134">
        <f>S224*H224</f>
        <v>0</v>
      </c>
      <c r="U224" s="135" t="s">
        <v>19</v>
      </c>
      <c r="AR224" s="136" t="s">
        <v>131</v>
      </c>
      <c r="AT224" s="136" t="s">
        <v>126</v>
      </c>
      <c r="AU224" s="136" t="s">
        <v>82</v>
      </c>
      <c r="AY224" s="16" t="s">
        <v>122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6" t="s">
        <v>80</v>
      </c>
      <c r="BK224" s="137">
        <f>ROUND(I224*H224,2)</f>
        <v>0</v>
      </c>
      <c r="BL224" s="16" t="s">
        <v>131</v>
      </c>
      <c r="BM224" s="136" t="s">
        <v>770</v>
      </c>
    </row>
    <row r="225" spans="2:65" s="1" customFormat="1" ht="11.25">
      <c r="B225" s="31"/>
      <c r="D225" s="138" t="s">
        <v>133</v>
      </c>
      <c r="F225" s="139" t="s">
        <v>771</v>
      </c>
      <c r="I225" s="140"/>
      <c r="L225" s="31"/>
      <c r="M225" s="141"/>
      <c r="U225" s="52"/>
      <c r="AT225" s="16" t="s">
        <v>133</v>
      </c>
      <c r="AU225" s="16" t="s">
        <v>82</v>
      </c>
    </row>
    <row r="226" spans="2:65" s="1" customFormat="1" ht="11.25">
      <c r="B226" s="31"/>
      <c r="D226" s="142" t="s">
        <v>135</v>
      </c>
      <c r="F226" s="143" t="s">
        <v>772</v>
      </c>
      <c r="I226" s="140"/>
      <c r="L226" s="31"/>
      <c r="M226" s="141"/>
      <c r="U226" s="52"/>
      <c r="AT226" s="16" t="s">
        <v>135</v>
      </c>
      <c r="AU226" s="16" t="s">
        <v>82</v>
      </c>
    </row>
    <row r="227" spans="2:65" s="1" customFormat="1" ht="16.5" customHeight="1">
      <c r="B227" s="31"/>
      <c r="C227" s="144" t="s">
        <v>773</v>
      </c>
      <c r="D227" s="144" t="s">
        <v>138</v>
      </c>
      <c r="E227" s="145" t="s">
        <v>774</v>
      </c>
      <c r="F227" s="146" t="s">
        <v>775</v>
      </c>
      <c r="G227" s="147" t="s">
        <v>170</v>
      </c>
      <c r="H227" s="148">
        <v>5</v>
      </c>
      <c r="I227" s="149"/>
      <c r="J227" s="150">
        <f>ROUND(I227*H227,2)</f>
        <v>0</v>
      </c>
      <c r="K227" s="146" t="s">
        <v>130</v>
      </c>
      <c r="L227" s="151"/>
      <c r="M227" s="152" t="s">
        <v>19</v>
      </c>
      <c r="N227" s="153" t="s">
        <v>43</v>
      </c>
      <c r="P227" s="134">
        <f>O227*H227</f>
        <v>0</v>
      </c>
      <c r="Q227" s="134">
        <v>1.5E-3</v>
      </c>
      <c r="R227" s="134">
        <f>Q227*H227</f>
        <v>7.4999999999999997E-3</v>
      </c>
      <c r="S227" s="134">
        <v>0</v>
      </c>
      <c r="T227" s="134">
        <f>S227*H227</f>
        <v>0</v>
      </c>
      <c r="U227" s="135" t="s">
        <v>19</v>
      </c>
      <c r="AR227" s="136" t="s">
        <v>141</v>
      </c>
      <c r="AT227" s="136" t="s">
        <v>138</v>
      </c>
      <c r="AU227" s="136" t="s">
        <v>82</v>
      </c>
      <c r="AY227" s="16" t="s">
        <v>122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6" t="s">
        <v>80</v>
      </c>
      <c r="BK227" s="137">
        <f>ROUND(I227*H227,2)</f>
        <v>0</v>
      </c>
      <c r="BL227" s="16" t="s">
        <v>131</v>
      </c>
      <c r="BM227" s="136" t="s">
        <v>776</v>
      </c>
    </row>
    <row r="228" spans="2:65" s="1" customFormat="1" ht="11.25">
      <c r="B228" s="31"/>
      <c r="D228" s="138" t="s">
        <v>133</v>
      </c>
      <c r="F228" s="139" t="s">
        <v>775</v>
      </c>
      <c r="I228" s="140"/>
      <c r="L228" s="31"/>
      <c r="M228" s="141"/>
      <c r="U228" s="52"/>
      <c r="AT228" s="16" t="s">
        <v>133</v>
      </c>
      <c r="AU228" s="16" t="s">
        <v>82</v>
      </c>
    </row>
    <row r="229" spans="2:65" s="1" customFormat="1" ht="16.5" customHeight="1">
      <c r="B229" s="31"/>
      <c r="C229" s="144" t="s">
        <v>376</v>
      </c>
      <c r="D229" s="144" t="s">
        <v>138</v>
      </c>
      <c r="E229" s="145" t="s">
        <v>777</v>
      </c>
      <c r="F229" s="146" t="s">
        <v>778</v>
      </c>
      <c r="G229" s="147" t="s">
        <v>170</v>
      </c>
      <c r="H229" s="148">
        <v>2</v>
      </c>
      <c r="I229" s="149"/>
      <c r="J229" s="150">
        <f>ROUND(I229*H229,2)</f>
        <v>0</v>
      </c>
      <c r="K229" s="146" t="s">
        <v>130</v>
      </c>
      <c r="L229" s="151"/>
      <c r="M229" s="152" t="s">
        <v>19</v>
      </c>
      <c r="N229" s="153" t="s">
        <v>43</v>
      </c>
      <c r="P229" s="134">
        <f>O229*H229</f>
        <v>0</v>
      </c>
      <c r="Q229" s="134">
        <v>9.0000000000000006E-5</v>
      </c>
      <c r="R229" s="134">
        <f>Q229*H229</f>
        <v>1.8000000000000001E-4</v>
      </c>
      <c r="S229" s="134">
        <v>0</v>
      </c>
      <c r="T229" s="134">
        <f>S229*H229</f>
        <v>0</v>
      </c>
      <c r="U229" s="135" t="s">
        <v>19</v>
      </c>
      <c r="AR229" s="136" t="s">
        <v>141</v>
      </c>
      <c r="AT229" s="136" t="s">
        <v>138</v>
      </c>
      <c r="AU229" s="136" t="s">
        <v>82</v>
      </c>
      <c r="AY229" s="16" t="s">
        <v>122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80</v>
      </c>
      <c r="BK229" s="137">
        <f>ROUND(I229*H229,2)</f>
        <v>0</v>
      </c>
      <c r="BL229" s="16" t="s">
        <v>131</v>
      </c>
      <c r="BM229" s="136" t="s">
        <v>779</v>
      </c>
    </row>
    <row r="230" spans="2:65" s="1" customFormat="1" ht="11.25">
      <c r="B230" s="31"/>
      <c r="D230" s="138" t="s">
        <v>133</v>
      </c>
      <c r="F230" s="139" t="s">
        <v>778</v>
      </c>
      <c r="I230" s="140"/>
      <c r="L230" s="31"/>
      <c r="M230" s="141"/>
      <c r="U230" s="52"/>
      <c r="AT230" s="16" t="s">
        <v>133</v>
      </c>
      <c r="AU230" s="16" t="s">
        <v>82</v>
      </c>
    </row>
    <row r="231" spans="2:65" s="1" customFormat="1" ht="16.5" customHeight="1">
      <c r="B231" s="31"/>
      <c r="C231" s="125" t="s">
        <v>780</v>
      </c>
      <c r="D231" s="125" t="s">
        <v>126</v>
      </c>
      <c r="E231" s="126" t="s">
        <v>781</v>
      </c>
      <c r="F231" s="127" t="s">
        <v>782</v>
      </c>
      <c r="G231" s="128" t="s">
        <v>170</v>
      </c>
      <c r="H231" s="129">
        <v>50</v>
      </c>
      <c r="I231" s="130"/>
      <c r="J231" s="131">
        <f>ROUND(I231*H231,2)</f>
        <v>0</v>
      </c>
      <c r="K231" s="127" t="s">
        <v>130</v>
      </c>
      <c r="L231" s="31"/>
      <c r="M231" s="132" t="s">
        <v>19</v>
      </c>
      <c r="N231" s="133" t="s">
        <v>43</v>
      </c>
      <c r="P231" s="134">
        <f>O231*H231</f>
        <v>0</v>
      </c>
      <c r="Q231" s="134">
        <v>0</v>
      </c>
      <c r="R231" s="134">
        <f>Q231*H231</f>
        <v>0</v>
      </c>
      <c r="S231" s="134">
        <v>0</v>
      </c>
      <c r="T231" s="134">
        <f>S231*H231</f>
        <v>0</v>
      </c>
      <c r="U231" s="135" t="s">
        <v>19</v>
      </c>
      <c r="AR231" s="136" t="s">
        <v>131</v>
      </c>
      <c r="AT231" s="136" t="s">
        <v>126</v>
      </c>
      <c r="AU231" s="136" t="s">
        <v>82</v>
      </c>
      <c r="AY231" s="16" t="s">
        <v>122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6" t="s">
        <v>80</v>
      </c>
      <c r="BK231" s="137">
        <f>ROUND(I231*H231,2)</f>
        <v>0</v>
      </c>
      <c r="BL231" s="16" t="s">
        <v>131</v>
      </c>
      <c r="BM231" s="136" t="s">
        <v>783</v>
      </c>
    </row>
    <row r="232" spans="2:65" s="1" customFormat="1" ht="11.25">
      <c r="B232" s="31"/>
      <c r="D232" s="138" t="s">
        <v>133</v>
      </c>
      <c r="F232" s="139" t="s">
        <v>784</v>
      </c>
      <c r="I232" s="140"/>
      <c r="L232" s="31"/>
      <c r="M232" s="141"/>
      <c r="U232" s="52"/>
      <c r="AT232" s="16" t="s">
        <v>133</v>
      </c>
      <c r="AU232" s="16" t="s">
        <v>82</v>
      </c>
    </row>
    <row r="233" spans="2:65" s="1" customFormat="1" ht="11.25">
      <c r="B233" s="31"/>
      <c r="D233" s="142" t="s">
        <v>135</v>
      </c>
      <c r="F233" s="143" t="s">
        <v>785</v>
      </c>
      <c r="I233" s="140"/>
      <c r="L233" s="31"/>
      <c r="M233" s="141"/>
      <c r="U233" s="52"/>
      <c r="AT233" s="16" t="s">
        <v>135</v>
      </c>
      <c r="AU233" s="16" t="s">
        <v>82</v>
      </c>
    </row>
    <row r="234" spans="2:65" s="1" customFormat="1" ht="16.5" customHeight="1">
      <c r="B234" s="31"/>
      <c r="C234" s="125" t="s">
        <v>786</v>
      </c>
      <c r="D234" s="125" t="s">
        <v>126</v>
      </c>
      <c r="E234" s="126" t="s">
        <v>787</v>
      </c>
      <c r="F234" s="127" t="s">
        <v>788</v>
      </c>
      <c r="G234" s="128" t="s">
        <v>170</v>
      </c>
      <c r="H234" s="129">
        <v>50</v>
      </c>
      <c r="I234" s="130"/>
      <c r="J234" s="131">
        <f>ROUND(I234*H234,2)</f>
        <v>0</v>
      </c>
      <c r="K234" s="127" t="s">
        <v>130</v>
      </c>
      <c r="L234" s="31"/>
      <c r="M234" s="132" t="s">
        <v>19</v>
      </c>
      <c r="N234" s="133" t="s">
        <v>43</v>
      </c>
      <c r="P234" s="134">
        <f>O234*H234</f>
        <v>0</v>
      </c>
      <c r="Q234" s="134">
        <v>0</v>
      </c>
      <c r="R234" s="134">
        <f>Q234*H234</f>
        <v>0</v>
      </c>
      <c r="S234" s="134">
        <v>0</v>
      </c>
      <c r="T234" s="134">
        <f>S234*H234</f>
        <v>0</v>
      </c>
      <c r="U234" s="135" t="s">
        <v>19</v>
      </c>
      <c r="AR234" s="136" t="s">
        <v>131</v>
      </c>
      <c r="AT234" s="136" t="s">
        <v>126</v>
      </c>
      <c r="AU234" s="136" t="s">
        <v>82</v>
      </c>
      <c r="AY234" s="16" t="s">
        <v>122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6" t="s">
        <v>80</v>
      </c>
      <c r="BK234" s="137">
        <f>ROUND(I234*H234,2)</f>
        <v>0</v>
      </c>
      <c r="BL234" s="16" t="s">
        <v>131</v>
      </c>
      <c r="BM234" s="136" t="s">
        <v>789</v>
      </c>
    </row>
    <row r="235" spans="2:65" s="1" customFormat="1" ht="11.25">
      <c r="B235" s="31"/>
      <c r="D235" s="138" t="s">
        <v>133</v>
      </c>
      <c r="F235" s="139" t="s">
        <v>790</v>
      </c>
      <c r="I235" s="140"/>
      <c r="L235" s="31"/>
      <c r="M235" s="141"/>
      <c r="U235" s="52"/>
      <c r="AT235" s="16" t="s">
        <v>133</v>
      </c>
      <c r="AU235" s="16" t="s">
        <v>82</v>
      </c>
    </row>
    <row r="236" spans="2:65" s="1" customFormat="1" ht="11.25">
      <c r="B236" s="31"/>
      <c r="D236" s="142" t="s">
        <v>135</v>
      </c>
      <c r="F236" s="143" t="s">
        <v>791</v>
      </c>
      <c r="I236" s="140"/>
      <c r="L236" s="31"/>
      <c r="M236" s="141"/>
      <c r="U236" s="52"/>
      <c r="AT236" s="16" t="s">
        <v>135</v>
      </c>
      <c r="AU236" s="16" t="s">
        <v>82</v>
      </c>
    </row>
    <row r="237" spans="2:65" s="1" customFormat="1" ht="16.5" customHeight="1">
      <c r="B237" s="31"/>
      <c r="C237" s="125" t="s">
        <v>167</v>
      </c>
      <c r="D237" s="125" t="s">
        <v>126</v>
      </c>
      <c r="E237" s="126" t="s">
        <v>792</v>
      </c>
      <c r="F237" s="127" t="s">
        <v>793</v>
      </c>
      <c r="G237" s="128" t="s">
        <v>170</v>
      </c>
      <c r="H237" s="129">
        <v>50</v>
      </c>
      <c r="I237" s="130"/>
      <c r="J237" s="131">
        <f>ROUND(I237*H237,2)</f>
        <v>0</v>
      </c>
      <c r="K237" s="127" t="s">
        <v>130</v>
      </c>
      <c r="L237" s="31"/>
      <c r="M237" s="132" t="s">
        <v>19</v>
      </c>
      <c r="N237" s="133" t="s">
        <v>43</v>
      </c>
      <c r="P237" s="134">
        <f>O237*H237</f>
        <v>0</v>
      </c>
      <c r="Q237" s="134">
        <v>0</v>
      </c>
      <c r="R237" s="134">
        <f>Q237*H237</f>
        <v>0</v>
      </c>
      <c r="S237" s="134">
        <v>0</v>
      </c>
      <c r="T237" s="134">
        <f>S237*H237</f>
        <v>0</v>
      </c>
      <c r="U237" s="135" t="s">
        <v>19</v>
      </c>
      <c r="AR237" s="136" t="s">
        <v>131</v>
      </c>
      <c r="AT237" s="136" t="s">
        <v>126</v>
      </c>
      <c r="AU237" s="136" t="s">
        <v>82</v>
      </c>
      <c r="AY237" s="16" t="s">
        <v>122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6" t="s">
        <v>80</v>
      </c>
      <c r="BK237" s="137">
        <f>ROUND(I237*H237,2)</f>
        <v>0</v>
      </c>
      <c r="BL237" s="16" t="s">
        <v>131</v>
      </c>
      <c r="BM237" s="136" t="s">
        <v>794</v>
      </c>
    </row>
    <row r="238" spans="2:65" s="1" customFormat="1" ht="11.25">
      <c r="B238" s="31"/>
      <c r="D238" s="138" t="s">
        <v>133</v>
      </c>
      <c r="F238" s="139" t="s">
        <v>795</v>
      </c>
      <c r="I238" s="140"/>
      <c r="L238" s="31"/>
      <c r="M238" s="141"/>
      <c r="U238" s="52"/>
      <c r="AT238" s="16" t="s">
        <v>133</v>
      </c>
      <c r="AU238" s="16" t="s">
        <v>82</v>
      </c>
    </row>
    <row r="239" spans="2:65" s="1" customFormat="1" ht="11.25">
      <c r="B239" s="31"/>
      <c r="D239" s="142" t="s">
        <v>135</v>
      </c>
      <c r="F239" s="143" t="s">
        <v>796</v>
      </c>
      <c r="I239" s="140"/>
      <c r="L239" s="31"/>
      <c r="M239" s="141"/>
      <c r="U239" s="52"/>
      <c r="AT239" s="16" t="s">
        <v>135</v>
      </c>
      <c r="AU239" s="16" t="s">
        <v>82</v>
      </c>
    </row>
    <row r="240" spans="2:65" s="1" customFormat="1" ht="16.5" customHeight="1">
      <c r="B240" s="31"/>
      <c r="C240" s="125" t="s">
        <v>174</v>
      </c>
      <c r="D240" s="125" t="s">
        <v>126</v>
      </c>
      <c r="E240" s="126" t="s">
        <v>797</v>
      </c>
      <c r="F240" s="127" t="s">
        <v>798</v>
      </c>
      <c r="G240" s="128" t="s">
        <v>170</v>
      </c>
      <c r="H240" s="129">
        <v>30</v>
      </c>
      <c r="I240" s="130"/>
      <c r="J240" s="131">
        <f>ROUND(I240*H240,2)</f>
        <v>0</v>
      </c>
      <c r="K240" s="127" t="s">
        <v>130</v>
      </c>
      <c r="L240" s="31"/>
      <c r="M240" s="132" t="s">
        <v>19</v>
      </c>
      <c r="N240" s="133" t="s">
        <v>43</v>
      </c>
      <c r="P240" s="134">
        <f>O240*H240</f>
        <v>0</v>
      </c>
      <c r="Q240" s="134">
        <v>0</v>
      </c>
      <c r="R240" s="134">
        <f>Q240*H240</f>
        <v>0</v>
      </c>
      <c r="S240" s="134">
        <v>0</v>
      </c>
      <c r="T240" s="134">
        <f>S240*H240</f>
        <v>0</v>
      </c>
      <c r="U240" s="135" t="s">
        <v>19</v>
      </c>
      <c r="AR240" s="136" t="s">
        <v>131</v>
      </c>
      <c r="AT240" s="136" t="s">
        <v>126</v>
      </c>
      <c r="AU240" s="136" t="s">
        <v>82</v>
      </c>
      <c r="AY240" s="16" t="s">
        <v>122</v>
      </c>
      <c r="BE240" s="137">
        <f>IF(N240="základní",J240,0)</f>
        <v>0</v>
      </c>
      <c r="BF240" s="137">
        <f>IF(N240="snížená",J240,0)</f>
        <v>0</v>
      </c>
      <c r="BG240" s="137">
        <f>IF(N240="zákl. přenesená",J240,0)</f>
        <v>0</v>
      </c>
      <c r="BH240" s="137">
        <f>IF(N240="sníž. přenesená",J240,0)</f>
        <v>0</v>
      </c>
      <c r="BI240" s="137">
        <f>IF(N240="nulová",J240,0)</f>
        <v>0</v>
      </c>
      <c r="BJ240" s="16" t="s">
        <v>80</v>
      </c>
      <c r="BK240" s="137">
        <f>ROUND(I240*H240,2)</f>
        <v>0</v>
      </c>
      <c r="BL240" s="16" t="s">
        <v>131</v>
      </c>
      <c r="BM240" s="136" t="s">
        <v>799</v>
      </c>
    </row>
    <row r="241" spans="2:65" s="1" customFormat="1" ht="11.25">
      <c r="B241" s="31"/>
      <c r="D241" s="138" t="s">
        <v>133</v>
      </c>
      <c r="F241" s="139" t="s">
        <v>800</v>
      </c>
      <c r="I241" s="140"/>
      <c r="L241" s="31"/>
      <c r="M241" s="141"/>
      <c r="U241" s="52"/>
      <c r="AT241" s="16" t="s">
        <v>133</v>
      </c>
      <c r="AU241" s="16" t="s">
        <v>82</v>
      </c>
    </row>
    <row r="242" spans="2:65" s="1" customFormat="1" ht="11.25">
      <c r="B242" s="31"/>
      <c r="D242" s="142" t="s">
        <v>135</v>
      </c>
      <c r="F242" s="143" t="s">
        <v>801</v>
      </c>
      <c r="I242" s="140"/>
      <c r="L242" s="31"/>
      <c r="M242" s="141"/>
      <c r="U242" s="52"/>
      <c r="AT242" s="16" t="s">
        <v>135</v>
      </c>
      <c r="AU242" s="16" t="s">
        <v>82</v>
      </c>
    </row>
    <row r="243" spans="2:65" s="1" customFormat="1" ht="16.5" customHeight="1">
      <c r="B243" s="31"/>
      <c r="C243" s="125" t="s">
        <v>178</v>
      </c>
      <c r="D243" s="125" t="s">
        <v>126</v>
      </c>
      <c r="E243" s="126" t="s">
        <v>802</v>
      </c>
      <c r="F243" s="127" t="s">
        <v>803</v>
      </c>
      <c r="G243" s="128" t="s">
        <v>170</v>
      </c>
      <c r="H243" s="129">
        <v>10</v>
      </c>
      <c r="I243" s="130"/>
      <c r="J243" s="131">
        <f>ROUND(I243*H243,2)</f>
        <v>0</v>
      </c>
      <c r="K243" s="127" t="s">
        <v>130</v>
      </c>
      <c r="L243" s="31"/>
      <c r="M243" s="132" t="s">
        <v>19</v>
      </c>
      <c r="N243" s="133" t="s">
        <v>43</v>
      </c>
      <c r="P243" s="134">
        <f>O243*H243</f>
        <v>0</v>
      </c>
      <c r="Q243" s="134">
        <v>0</v>
      </c>
      <c r="R243" s="134">
        <f>Q243*H243</f>
        <v>0</v>
      </c>
      <c r="S243" s="134">
        <v>0</v>
      </c>
      <c r="T243" s="134">
        <f>S243*H243</f>
        <v>0</v>
      </c>
      <c r="U243" s="135" t="s">
        <v>19</v>
      </c>
      <c r="AR243" s="136" t="s">
        <v>131</v>
      </c>
      <c r="AT243" s="136" t="s">
        <v>126</v>
      </c>
      <c r="AU243" s="136" t="s">
        <v>82</v>
      </c>
      <c r="AY243" s="16" t="s">
        <v>122</v>
      </c>
      <c r="BE243" s="137">
        <f>IF(N243="základní",J243,0)</f>
        <v>0</v>
      </c>
      <c r="BF243" s="137">
        <f>IF(N243="snížená",J243,0)</f>
        <v>0</v>
      </c>
      <c r="BG243" s="137">
        <f>IF(N243="zákl. přenesená",J243,0)</f>
        <v>0</v>
      </c>
      <c r="BH243" s="137">
        <f>IF(N243="sníž. přenesená",J243,0)</f>
        <v>0</v>
      </c>
      <c r="BI243" s="137">
        <f>IF(N243="nulová",J243,0)</f>
        <v>0</v>
      </c>
      <c r="BJ243" s="16" t="s">
        <v>80</v>
      </c>
      <c r="BK243" s="137">
        <f>ROUND(I243*H243,2)</f>
        <v>0</v>
      </c>
      <c r="BL243" s="16" t="s">
        <v>131</v>
      </c>
      <c r="BM243" s="136" t="s">
        <v>804</v>
      </c>
    </row>
    <row r="244" spans="2:65" s="1" customFormat="1" ht="11.25">
      <c r="B244" s="31"/>
      <c r="D244" s="138" t="s">
        <v>133</v>
      </c>
      <c r="F244" s="139" t="s">
        <v>805</v>
      </c>
      <c r="I244" s="140"/>
      <c r="L244" s="31"/>
      <c r="M244" s="141"/>
      <c r="U244" s="52"/>
      <c r="AT244" s="16" t="s">
        <v>133</v>
      </c>
      <c r="AU244" s="16" t="s">
        <v>82</v>
      </c>
    </row>
    <row r="245" spans="2:65" s="1" customFormat="1" ht="11.25">
      <c r="B245" s="31"/>
      <c r="D245" s="142" t="s">
        <v>135</v>
      </c>
      <c r="F245" s="143" t="s">
        <v>806</v>
      </c>
      <c r="I245" s="140"/>
      <c r="L245" s="31"/>
      <c r="M245" s="141"/>
      <c r="U245" s="52"/>
      <c r="AT245" s="16" t="s">
        <v>135</v>
      </c>
      <c r="AU245" s="16" t="s">
        <v>82</v>
      </c>
    </row>
    <row r="246" spans="2:65" s="1" customFormat="1" ht="16.5" customHeight="1">
      <c r="B246" s="31"/>
      <c r="C246" s="125" t="s">
        <v>184</v>
      </c>
      <c r="D246" s="125" t="s">
        <v>126</v>
      </c>
      <c r="E246" s="126" t="s">
        <v>807</v>
      </c>
      <c r="F246" s="127" t="s">
        <v>808</v>
      </c>
      <c r="G246" s="128" t="s">
        <v>170</v>
      </c>
      <c r="H246" s="129">
        <v>20</v>
      </c>
      <c r="I246" s="130"/>
      <c r="J246" s="131">
        <f>ROUND(I246*H246,2)</f>
        <v>0</v>
      </c>
      <c r="K246" s="127" t="s">
        <v>130</v>
      </c>
      <c r="L246" s="31"/>
      <c r="M246" s="132" t="s">
        <v>19</v>
      </c>
      <c r="N246" s="133" t="s">
        <v>43</v>
      </c>
      <c r="P246" s="134">
        <f>O246*H246</f>
        <v>0</v>
      </c>
      <c r="Q246" s="134">
        <v>0</v>
      </c>
      <c r="R246" s="134">
        <f>Q246*H246</f>
        <v>0</v>
      </c>
      <c r="S246" s="134">
        <v>0</v>
      </c>
      <c r="T246" s="134">
        <f>S246*H246</f>
        <v>0</v>
      </c>
      <c r="U246" s="135" t="s">
        <v>19</v>
      </c>
      <c r="AR246" s="136" t="s">
        <v>131</v>
      </c>
      <c r="AT246" s="136" t="s">
        <v>126</v>
      </c>
      <c r="AU246" s="136" t="s">
        <v>82</v>
      </c>
      <c r="AY246" s="16" t="s">
        <v>122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6" t="s">
        <v>80</v>
      </c>
      <c r="BK246" s="137">
        <f>ROUND(I246*H246,2)</f>
        <v>0</v>
      </c>
      <c r="BL246" s="16" t="s">
        <v>131</v>
      </c>
      <c r="BM246" s="136" t="s">
        <v>809</v>
      </c>
    </row>
    <row r="247" spans="2:65" s="1" customFormat="1" ht="11.25">
      <c r="B247" s="31"/>
      <c r="D247" s="138" t="s">
        <v>133</v>
      </c>
      <c r="F247" s="139" t="s">
        <v>810</v>
      </c>
      <c r="I247" s="140"/>
      <c r="L247" s="31"/>
      <c r="M247" s="141"/>
      <c r="U247" s="52"/>
      <c r="AT247" s="16" t="s">
        <v>133</v>
      </c>
      <c r="AU247" s="16" t="s">
        <v>82</v>
      </c>
    </row>
    <row r="248" spans="2:65" s="1" customFormat="1" ht="11.25">
      <c r="B248" s="31"/>
      <c r="D248" s="142" t="s">
        <v>135</v>
      </c>
      <c r="F248" s="143" t="s">
        <v>811</v>
      </c>
      <c r="I248" s="140"/>
      <c r="L248" s="31"/>
      <c r="M248" s="141"/>
      <c r="U248" s="52"/>
      <c r="AT248" s="16" t="s">
        <v>135</v>
      </c>
      <c r="AU248" s="16" t="s">
        <v>82</v>
      </c>
    </row>
    <row r="249" spans="2:65" s="1" customFormat="1" ht="16.5" customHeight="1">
      <c r="B249" s="31"/>
      <c r="C249" s="125" t="s">
        <v>255</v>
      </c>
      <c r="D249" s="125" t="s">
        <v>126</v>
      </c>
      <c r="E249" s="126" t="s">
        <v>812</v>
      </c>
      <c r="F249" s="127" t="s">
        <v>813</v>
      </c>
      <c r="G249" s="128" t="s">
        <v>170</v>
      </c>
      <c r="H249" s="129">
        <v>2</v>
      </c>
      <c r="I249" s="130"/>
      <c r="J249" s="131">
        <f>ROUND(I249*H249,2)</f>
        <v>0</v>
      </c>
      <c r="K249" s="127" t="s">
        <v>130</v>
      </c>
      <c r="L249" s="31"/>
      <c r="M249" s="132" t="s">
        <v>19</v>
      </c>
      <c r="N249" s="133" t="s">
        <v>43</v>
      </c>
      <c r="P249" s="134">
        <f>O249*H249</f>
        <v>0</v>
      </c>
      <c r="Q249" s="134">
        <v>0</v>
      </c>
      <c r="R249" s="134">
        <f>Q249*H249</f>
        <v>0</v>
      </c>
      <c r="S249" s="134">
        <v>5.0000000000000001E-4</v>
      </c>
      <c r="T249" s="134">
        <f>S249*H249</f>
        <v>1E-3</v>
      </c>
      <c r="U249" s="135" t="s">
        <v>19</v>
      </c>
      <c r="AR249" s="136" t="s">
        <v>131</v>
      </c>
      <c r="AT249" s="136" t="s">
        <v>126</v>
      </c>
      <c r="AU249" s="136" t="s">
        <v>82</v>
      </c>
      <c r="AY249" s="16" t="s">
        <v>122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6" t="s">
        <v>80</v>
      </c>
      <c r="BK249" s="137">
        <f>ROUND(I249*H249,2)</f>
        <v>0</v>
      </c>
      <c r="BL249" s="16" t="s">
        <v>131</v>
      </c>
      <c r="BM249" s="136" t="s">
        <v>814</v>
      </c>
    </row>
    <row r="250" spans="2:65" s="1" customFormat="1" ht="11.25">
      <c r="B250" s="31"/>
      <c r="D250" s="138" t="s">
        <v>133</v>
      </c>
      <c r="F250" s="139" t="s">
        <v>815</v>
      </c>
      <c r="I250" s="140"/>
      <c r="L250" s="31"/>
      <c r="M250" s="141"/>
      <c r="U250" s="52"/>
      <c r="AT250" s="16" t="s">
        <v>133</v>
      </c>
      <c r="AU250" s="16" t="s">
        <v>82</v>
      </c>
    </row>
    <row r="251" spans="2:65" s="1" customFormat="1" ht="11.25">
      <c r="B251" s="31"/>
      <c r="D251" s="142" t="s">
        <v>135</v>
      </c>
      <c r="F251" s="143" t="s">
        <v>816</v>
      </c>
      <c r="I251" s="140"/>
      <c r="L251" s="31"/>
      <c r="M251" s="141"/>
      <c r="U251" s="52"/>
      <c r="AT251" s="16" t="s">
        <v>135</v>
      </c>
      <c r="AU251" s="16" t="s">
        <v>82</v>
      </c>
    </row>
    <row r="252" spans="2:65" s="1" customFormat="1" ht="16.5" customHeight="1">
      <c r="B252" s="31"/>
      <c r="C252" s="125" t="s">
        <v>261</v>
      </c>
      <c r="D252" s="125" t="s">
        <v>126</v>
      </c>
      <c r="E252" s="126" t="s">
        <v>817</v>
      </c>
      <c r="F252" s="127" t="s">
        <v>818</v>
      </c>
      <c r="G252" s="128" t="s">
        <v>170</v>
      </c>
      <c r="H252" s="129">
        <v>1</v>
      </c>
      <c r="I252" s="130"/>
      <c r="J252" s="131">
        <f>ROUND(I252*H252,2)</f>
        <v>0</v>
      </c>
      <c r="K252" s="127" t="s">
        <v>130</v>
      </c>
      <c r="L252" s="31"/>
      <c r="M252" s="132" t="s">
        <v>19</v>
      </c>
      <c r="N252" s="133" t="s">
        <v>43</v>
      </c>
      <c r="P252" s="134">
        <f>O252*H252</f>
        <v>0</v>
      </c>
      <c r="Q252" s="134">
        <v>0</v>
      </c>
      <c r="R252" s="134">
        <f>Q252*H252</f>
        <v>0</v>
      </c>
      <c r="S252" s="134">
        <v>5.0000000000000001E-4</v>
      </c>
      <c r="T252" s="134">
        <f>S252*H252</f>
        <v>5.0000000000000001E-4</v>
      </c>
      <c r="U252" s="135" t="s">
        <v>19</v>
      </c>
      <c r="AR252" s="136" t="s">
        <v>131</v>
      </c>
      <c r="AT252" s="136" t="s">
        <v>126</v>
      </c>
      <c r="AU252" s="136" t="s">
        <v>82</v>
      </c>
      <c r="AY252" s="16" t="s">
        <v>122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16" t="s">
        <v>80</v>
      </c>
      <c r="BK252" s="137">
        <f>ROUND(I252*H252,2)</f>
        <v>0</v>
      </c>
      <c r="BL252" s="16" t="s">
        <v>131</v>
      </c>
      <c r="BM252" s="136" t="s">
        <v>819</v>
      </c>
    </row>
    <row r="253" spans="2:65" s="1" customFormat="1" ht="11.25">
      <c r="B253" s="31"/>
      <c r="D253" s="138" t="s">
        <v>133</v>
      </c>
      <c r="F253" s="139" t="s">
        <v>820</v>
      </c>
      <c r="I253" s="140"/>
      <c r="L253" s="31"/>
      <c r="M253" s="141"/>
      <c r="U253" s="52"/>
      <c r="AT253" s="16" t="s">
        <v>133</v>
      </c>
      <c r="AU253" s="16" t="s">
        <v>82</v>
      </c>
    </row>
    <row r="254" spans="2:65" s="1" customFormat="1" ht="11.25">
      <c r="B254" s="31"/>
      <c r="D254" s="142" t="s">
        <v>135</v>
      </c>
      <c r="F254" s="143" t="s">
        <v>821</v>
      </c>
      <c r="I254" s="140"/>
      <c r="L254" s="31"/>
      <c r="M254" s="141"/>
      <c r="U254" s="52"/>
      <c r="AT254" s="16" t="s">
        <v>135</v>
      </c>
      <c r="AU254" s="16" t="s">
        <v>82</v>
      </c>
    </row>
    <row r="255" spans="2:65" s="1" customFormat="1" ht="16.5" customHeight="1">
      <c r="B255" s="31"/>
      <c r="C255" s="125" t="s">
        <v>822</v>
      </c>
      <c r="D255" s="125" t="s">
        <v>126</v>
      </c>
      <c r="E255" s="126" t="s">
        <v>823</v>
      </c>
      <c r="F255" s="127" t="s">
        <v>824</v>
      </c>
      <c r="G255" s="128" t="s">
        <v>170</v>
      </c>
      <c r="H255" s="129">
        <v>1</v>
      </c>
      <c r="I255" s="130"/>
      <c r="J255" s="131">
        <f>ROUND(I255*H255,2)</f>
        <v>0</v>
      </c>
      <c r="K255" s="127" t="s">
        <v>130</v>
      </c>
      <c r="L255" s="31"/>
      <c r="M255" s="132" t="s">
        <v>19</v>
      </c>
      <c r="N255" s="133" t="s">
        <v>43</v>
      </c>
      <c r="P255" s="134">
        <f>O255*H255</f>
        <v>0</v>
      </c>
      <c r="Q255" s="134">
        <v>0</v>
      </c>
      <c r="R255" s="134">
        <f>Q255*H255</f>
        <v>0</v>
      </c>
      <c r="S255" s="134">
        <v>5.0000000000000001E-4</v>
      </c>
      <c r="T255" s="134">
        <f>S255*H255</f>
        <v>5.0000000000000001E-4</v>
      </c>
      <c r="U255" s="135" t="s">
        <v>19</v>
      </c>
      <c r="AR255" s="136" t="s">
        <v>131</v>
      </c>
      <c r="AT255" s="136" t="s">
        <v>126</v>
      </c>
      <c r="AU255" s="136" t="s">
        <v>82</v>
      </c>
      <c r="AY255" s="16" t="s">
        <v>122</v>
      </c>
      <c r="BE255" s="137">
        <f>IF(N255="základní",J255,0)</f>
        <v>0</v>
      </c>
      <c r="BF255" s="137">
        <f>IF(N255="snížená",J255,0)</f>
        <v>0</v>
      </c>
      <c r="BG255" s="137">
        <f>IF(N255="zákl. přenesená",J255,0)</f>
        <v>0</v>
      </c>
      <c r="BH255" s="137">
        <f>IF(N255="sníž. přenesená",J255,0)</f>
        <v>0</v>
      </c>
      <c r="BI255" s="137">
        <f>IF(N255="nulová",J255,0)</f>
        <v>0</v>
      </c>
      <c r="BJ255" s="16" t="s">
        <v>80</v>
      </c>
      <c r="BK255" s="137">
        <f>ROUND(I255*H255,2)</f>
        <v>0</v>
      </c>
      <c r="BL255" s="16" t="s">
        <v>131</v>
      </c>
      <c r="BM255" s="136" t="s">
        <v>825</v>
      </c>
    </row>
    <row r="256" spans="2:65" s="1" customFormat="1" ht="11.25">
      <c r="B256" s="31"/>
      <c r="D256" s="138" t="s">
        <v>133</v>
      </c>
      <c r="F256" s="139" t="s">
        <v>824</v>
      </c>
      <c r="I256" s="140"/>
      <c r="L256" s="31"/>
      <c r="M256" s="141"/>
      <c r="U256" s="52"/>
      <c r="AT256" s="16" t="s">
        <v>133</v>
      </c>
      <c r="AU256" s="16" t="s">
        <v>82</v>
      </c>
    </row>
    <row r="257" spans="2:65" s="1" customFormat="1" ht="11.25">
      <c r="B257" s="31"/>
      <c r="D257" s="142" t="s">
        <v>135</v>
      </c>
      <c r="F257" s="143" t="s">
        <v>826</v>
      </c>
      <c r="I257" s="140"/>
      <c r="L257" s="31"/>
      <c r="M257" s="141"/>
      <c r="U257" s="52"/>
      <c r="AT257" s="16" t="s">
        <v>135</v>
      </c>
      <c r="AU257" s="16" t="s">
        <v>82</v>
      </c>
    </row>
    <row r="258" spans="2:65" s="1" customFormat="1" ht="16.5" customHeight="1">
      <c r="B258" s="31"/>
      <c r="C258" s="125" t="s">
        <v>827</v>
      </c>
      <c r="D258" s="125" t="s">
        <v>126</v>
      </c>
      <c r="E258" s="126" t="s">
        <v>828</v>
      </c>
      <c r="F258" s="127" t="s">
        <v>829</v>
      </c>
      <c r="G258" s="128" t="s">
        <v>170</v>
      </c>
      <c r="H258" s="129">
        <v>1</v>
      </c>
      <c r="I258" s="130"/>
      <c r="J258" s="131">
        <f>ROUND(I258*H258,2)</f>
        <v>0</v>
      </c>
      <c r="K258" s="127" t="s">
        <v>130</v>
      </c>
      <c r="L258" s="31"/>
      <c r="M258" s="132" t="s">
        <v>19</v>
      </c>
      <c r="N258" s="133" t="s">
        <v>43</v>
      </c>
      <c r="P258" s="134">
        <f>O258*H258</f>
        <v>0</v>
      </c>
      <c r="Q258" s="134">
        <v>0</v>
      </c>
      <c r="R258" s="134">
        <f>Q258*H258</f>
        <v>0</v>
      </c>
      <c r="S258" s="134">
        <v>5.0000000000000001E-4</v>
      </c>
      <c r="T258" s="134">
        <f>S258*H258</f>
        <v>5.0000000000000001E-4</v>
      </c>
      <c r="U258" s="135" t="s">
        <v>19</v>
      </c>
      <c r="AR258" s="136" t="s">
        <v>131</v>
      </c>
      <c r="AT258" s="136" t="s">
        <v>126</v>
      </c>
      <c r="AU258" s="136" t="s">
        <v>82</v>
      </c>
      <c r="AY258" s="16" t="s">
        <v>122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80</v>
      </c>
      <c r="BK258" s="137">
        <f>ROUND(I258*H258,2)</f>
        <v>0</v>
      </c>
      <c r="BL258" s="16" t="s">
        <v>131</v>
      </c>
      <c r="BM258" s="136" t="s">
        <v>830</v>
      </c>
    </row>
    <row r="259" spans="2:65" s="1" customFormat="1" ht="11.25">
      <c r="B259" s="31"/>
      <c r="D259" s="138" t="s">
        <v>133</v>
      </c>
      <c r="F259" s="139" t="s">
        <v>829</v>
      </c>
      <c r="I259" s="140"/>
      <c r="L259" s="31"/>
      <c r="M259" s="141"/>
      <c r="U259" s="52"/>
      <c r="AT259" s="16" t="s">
        <v>133</v>
      </c>
      <c r="AU259" s="16" t="s">
        <v>82</v>
      </c>
    </row>
    <row r="260" spans="2:65" s="1" customFormat="1" ht="11.25">
      <c r="B260" s="31"/>
      <c r="D260" s="142" t="s">
        <v>135</v>
      </c>
      <c r="F260" s="143" t="s">
        <v>831</v>
      </c>
      <c r="I260" s="140"/>
      <c r="L260" s="31"/>
      <c r="M260" s="141"/>
      <c r="U260" s="52"/>
      <c r="AT260" s="16" t="s">
        <v>135</v>
      </c>
      <c r="AU260" s="16" t="s">
        <v>82</v>
      </c>
    </row>
    <row r="261" spans="2:65" s="1" customFormat="1" ht="16.5" customHeight="1">
      <c r="B261" s="31"/>
      <c r="C261" s="125" t="s">
        <v>832</v>
      </c>
      <c r="D261" s="125" t="s">
        <v>126</v>
      </c>
      <c r="E261" s="126" t="s">
        <v>833</v>
      </c>
      <c r="F261" s="127" t="s">
        <v>834</v>
      </c>
      <c r="G261" s="128" t="s">
        <v>170</v>
      </c>
      <c r="H261" s="129">
        <v>1</v>
      </c>
      <c r="I261" s="130"/>
      <c r="J261" s="131">
        <f>ROUND(I261*H261,2)</f>
        <v>0</v>
      </c>
      <c r="K261" s="127" t="s">
        <v>130</v>
      </c>
      <c r="L261" s="31"/>
      <c r="M261" s="132" t="s">
        <v>19</v>
      </c>
      <c r="N261" s="133" t="s">
        <v>43</v>
      </c>
      <c r="P261" s="134">
        <f>O261*H261</f>
        <v>0</v>
      </c>
      <c r="Q261" s="134">
        <v>0</v>
      </c>
      <c r="R261" s="134">
        <f>Q261*H261</f>
        <v>0</v>
      </c>
      <c r="S261" s="134">
        <v>4.0000000000000002E-4</v>
      </c>
      <c r="T261" s="134">
        <f>S261*H261</f>
        <v>4.0000000000000002E-4</v>
      </c>
      <c r="U261" s="135" t="s">
        <v>19</v>
      </c>
      <c r="AR261" s="136" t="s">
        <v>131</v>
      </c>
      <c r="AT261" s="136" t="s">
        <v>126</v>
      </c>
      <c r="AU261" s="136" t="s">
        <v>82</v>
      </c>
      <c r="AY261" s="16" t="s">
        <v>122</v>
      </c>
      <c r="BE261" s="137">
        <f>IF(N261="základní",J261,0)</f>
        <v>0</v>
      </c>
      <c r="BF261" s="137">
        <f>IF(N261="snížená",J261,0)</f>
        <v>0</v>
      </c>
      <c r="BG261" s="137">
        <f>IF(N261="zákl. přenesená",J261,0)</f>
        <v>0</v>
      </c>
      <c r="BH261" s="137">
        <f>IF(N261="sníž. přenesená",J261,0)</f>
        <v>0</v>
      </c>
      <c r="BI261" s="137">
        <f>IF(N261="nulová",J261,0)</f>
        <v>0</v>
      </c>
      <c r="BJ261" s="16" t="s">
        <v>80</v>
      </c>
      <c r="BK261" s="137">
        <f>ROUND(I261*H261,2)</f>
        <v>0</v>
      </c>
      <c r="BL261" s="16" t="s">
        <v>131</v>
      </c>
      <c r="BM261" s="136" t="s">
        <v>835</v>
      </c>
    </row>
    <row r="262" spans="2:65" s="1" customFormat="1" ht="11.25">
      <c r="B262" s="31"/>
      <c r="D262" s="138" t="s">
        <v>133</v>
      </c>
      <c r="F262" s="139" t="s">
        <v>834</v>
      </c>
      <c r="I262" s="140"/>
      <c r="L262" s="31"/>
      <c r="M262" s="141"/>
      <c r="U262" s="52"/>
      <c r="AT262" s="16" t="s">
        <v>133</v>
      </c>
      <c r="AU262" s="16" t="s">
        <v>82</v>
      </c>
    </row>
    <row r="263" spans="2:65" s="1" customFormat="1" ht="11.25">
      <c r="B263" s="31"/>
      <c r="D263" s="142" t="s">
        <v>135</v>
      </c>
      <c r="F263" s="143" t="s">
        <v>836</v>
      </c>
      <c r="I263" s="140"/>
      <c r="L263" s="31"/>
      <c r="M263" s="141"/>
      <c r="U263" s="52"/>
      <c r="AT263" s="16" t="s">
        <v>135</v>
      </c>
      <c r="AU263" s="16" t="s">
        <v>82</v>
      </c>
    </row>
    <row r="264" spans="2:65" s="1" customFormat="1" ht="16.5" customHeight="1">
      <c r="B264" s="31"/>
      <c r="C264" s="125" t="s">
        <v>837</v>
      </c>
      <c r="D264" s="125" t="s">
        <v>126</v>
      </c>
      <c r="E264" s="126" t="s">
        <v>838</v>
      </c>
      <c r="F264" s="127" t="s">
        <v>839</v>
      </c>
      <c r="G264" s="128" t="s">
        <v>170</v>
      </c>
      <c r="H264" s="129">
        <v>1</v>
      </c>
      <c r="I264" s="130"/>
      <c r="J264" s="131">
        <f>ROUND(I264*H264,2)</f>
        <v>0</v>
      </c>
      <c r="K264" s="127" t="s">
        <v>130</v>
      </c>
      <c r="L264" s="31"/>
      <c r="M264" s="132" t="s">
        <v>19</v>
      </c>
      <c r="N264" s="133" t="s">
        <v>43</v>
      </c>
      <c r="P264" s="134">
        <f>O264*H264</f>
        <v>0</v>
      </c>
      <c r="Q264" s="134">
        <v>0</v>
      </c>
      <c r="R264" s="134">
        <f>Q264*H264</f>
        <v>0</v>
      </c>
      <c r="S264" s="134">
        <v>4.0000000000000002E-4</v>
      </c>
      <c r="T264" s="134">
        <f>S264*H264</f>
        <v>4.0000000000000002E-4</v>
      </c>
      <c r="U264" s="135" t="s">
        <v>19</v>
      </c>
      <c r="AR264" s="136" t="s">
        <v>131</v>
      </c>
      <c r="AT264" s="136" t="s">
        <v>126</v>
      </c>
      <c r="AU264" s="136" t="s">
        <v>82</v>
      </c>
      <c r="AY264" s="16" t="s">
        <v>122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6" t="s">
        <v>80</v>
      </c>
      <c r="BK264" s="137">
        <f>ROUND(I264*H264,2)</f>
        <v>0</v>
      </c>
      <c r="BL264" s="16" t="s">
        <v>131</v>
      </c>
      <c r="BM264" s="136" t="s">
        <v>840</v>
      </c>
    </row>
    <row r="265" spans="2:65" s="1" customFormat="1" ht="11.25">
      <c r="B265" s="31"/>
      <c r="D265" s="138" t="s">
        <v>133</v>
      </c>
      <c r="F265" s="139" t="s">
        <v>839</v>
      </c>
      <c r="I265" s="140"/>
      <c r="L265" s="31"/>
      <c r="M265" s="141"/>
      <c r="U265" s="52"/>
      <c r="AT265" s="16" t="s">
        <v>133</v>
      </c>
      <c r="AU265" s="16" t="s">
        <v>82</v>
      </c>
    </row>
    <row r="266" spans="2:65" s="1" customFormat="1" ht="11.25">
      <c r="B266" s="31"/>
      <c r="D266" s="142" t="s">
        <v>135</v>
      </c>
      <c r="F266" s="143" t="s">
        <v>841</v>
      </c>
      <c r="I266" s="140"/>
      <c r="L266" s="31"/>
      <c r="M266" s="141"/>
      <c r="U266" s="52"/>
      <c r="AT266" s="16" t="s">
        <v>135</v>
      </c>
      <c r="AU266" s="16" t="s">
        <v>82</v>
      </c>
    </row>
    <row r="267" spans="2:65" s="1" customFormat="1" ht="16.5" customHeight="1">
      <c r="B267" s="31"/>
      <c r="C267" s="125" t="s">
        <v>842</v>
      </c>
      <c r="D267" s="125" t="s">
        <v>126</v>
      </c>
      <c r="E267" s="126" t="s">
        <v>843</v>
      </c>
      <c r="F267" s="127" t="s">
        <v>844</v>
      </c>
      <c r="G267" s="128" t="s">
        <v>170</v>
      </c>
      <c r="H267" s="129">
        <v>1</v>
      </c>
      <c r="I267" s="130"/>
      <c r="J267" s="131">
        <f>ROUND(I267*H267,2)</f>
        <v>0</v>
      </c>
      <c r="K267" s="127" t="s">
        <v>130</v>
      </c>
      <c r="L267" s="31"/>
      <c r="M267" s="132" t="s">
        <v>19</v>
      </c>
      <c r="N267" s="133" t="s">
        <v>43</v>
      </c>
      <c r="P267" s="134">
        <f>O267*H267</f>
        <v>0</v>
      </c>
      <c r="Q267" s="134">
        <v>0</v>
      </c>
      <c r="R267" s="134">
        <f>Q267*H267</f>
        <v>0</v>
      </c>
      <c r="S267" s="134">
        <v>4.0000000000000002E-4</v>
      </c>
      <c r="T267" s="134">
        <f>S267*H267</f>
        <v>4.0000000000000002E-4</v>
      </c>
      <c r="U267" s="135" t="s">
        <v>19</v>
      </c>
      <c r="AR267" s="136" t="s">
        <v>131</v>
      </c>
      <c r="AT267" s="136" t="s">
        <v>126</v>
      </c>
      <c r="AU267" s="136" t="s">
        <v>82</v>
      </c>
      <c r="AY267" s="16" t="s">
        <v>122</v>
      </c>
      <c r="BE267" s="137">
        <f>IF(N267="základní",J267,0)</f>
        <v>0</v>
      </c>
      <c r="BF267" s="137">
        <f>IF(N267="snížená",J267,0)</f>
        <v>0</v>
      </c>
      <c r="BG267" s="137">
        <f>IF(N267="zákl. přenesená",J267,0)</f>
        <v>0</v>
      </c>
      <c r="BH267" s="137">
        <f>IF(N267="sníž. přenesená",J267,0)</f>
        <v>0</v>
      </c>
      <c r="BI267" s="137">
        <f>IF(N267="nulová",J267,0)</f>
        <v>0</v>
      </c>
      <c r="BJ267" s="16" t="s">
        <v>80</v>
      </c>
      <c r="BK267" s="137">
        <f>ROUND(I267*H267,2)</f>
        <v>0</v>
      </c>
      <c r="BL267" s="16" t="s">
        <v>131</v>
      </c>
      <c r="BM267" s="136" t="s">
        <v>845</v>
      </c>
    </row>
    <row r="268" spans="2:65" s="1" customFormat="1" ht="11.25">
      <c r="B268" s="31"/>
      <c r="D268" s="138" t="s">
        <v>133</v>
      </c>
      <c r="F268" s="139" t="s">
        <v>844</v>
      </c>
      <c r="I268" s="140"/>
      <c r="L268" s="31"/>
      <c r="M268" s="141"/>
      <c r="U268" s="52"/>
      <c r="AT268" s="16" t="s">
        <v>133</v>
      </c>
      <c r="AU268" s="16" t="s">
        <v>82</v>
      </c>
    </row>
    <row r="269" spans="2:65" s="1" customFormat="1" ht="11.25">
      <c r="B269" s="31"/>
      <c r="D269" s="142" t="s">
        <v>135</v>
      </c>
      <c r="F269" s="143" t="s">
        <v>846</v>
      </c>
      <c r="I269" s="140"/>
      <c r="L269" s="31"/>
      <c r="M269" s="141"/>
      <c r="U269" s="52"/>
      <c r="AT269" s="16" t="s">
        <v>135</v>
      </c>
      <c r="AU269" s="16" t="s">
        <v>82</v>
      </c>
    </row>
    <row r="270" spans="2:65" s="1" customFormat="1" ht="16.5" customHeight="1">
      <c r="B270" s="31"/>
      <c r="C270" s="125" t="s">
        <v>847</v>
      </c>
      <c r="D270" s="125" t="s">
        <v>126</v>
      </c>
      <c r="E270" s="126" t="s">
        <v>848</v>
      </c>
      <c r="F270" s="127" t="s">
        <v>849</v>
      </c>
      <c r="G270" s="128" t="s">
        <v>170</v>
      </c>
      <c r="H270" s="129">
        <v>1</v>
      </c>
      <c r="I270" s="130"/>
      <c r="J270" s="131">
        <f>ROUND(I270*H270,2)</f>
        <v>0</v>
      </c>
      <c r="K270" s="127" t="s">
        <v>130</v>
      </c>
      <c r="L270" s="31"/>
      <c r="M270" s="132" t="s">
        <v>19</v>
      </c>
      <c r="N270" s="133" t="s">
        <v>43</v>
      </c>
      <c r="P270" s="134">
        <f>O270*H270</f>
        <v>0</v>
      </c>
      <c r="Q270" s="134">
        <v>0</v>
      </c>
      <c r="R270" s="134">
        <f>Q270*H270</f>
        <v>0</v>
      </c>
      <c r="S270" s="134">
        <v>4.0000000000000002E-4</v>
      </c>
      <c r="T270" s="134">
        <f>S270*H270</f>
        <v>4.0000000000000002E-4</v>
      </c>
      <c r="U270" s="135" t="s">
        <v>19</v>
      </c>
      <c r="AR270" s="136" t="s">
        <v>131</v>
      </c>
      <c r="AT270" s="136" t="s">
        <v>126</v>
      </c>
      <c r="AU270" s="136" t="s">
        <v>82</v>
      </c>
      <c r="AY270" s="16" t="s">
        <v>122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6" t="s">
        <v>80</v>
      </c>
      <c r="BK270" s="137">
        <f>ROUND(I270*H270,2)</f>
        <v>0</v>
      </c>
      <c r="BL270" s="16" t="s">
        <v>131</v>
      </c>
      <c r="BM270" s="136" t="s">
        <v>850</v>
      </c>
    </row>
    <row r="271" spans="2:65" s="1" customFormat="1" ht="11.25">
      <c r="B271" s="31"/>
      <c r="D271" s="138" t="s">
        <v>133</v>
      </c>
      <c r="F271" s="139" t="s">
        <v>849</v>
      </c>
      <c r="I271" s="140"/>
      <c r="L271" s="31"/>
      <c r="M271" s="141"/>
      <c r="U271" s="52"/>
      <c r="AT271" s="16" t="s">
        <v>133</v>
      </c>
      <c r="AU271" s="16" t="s">
        <v>82</v>
      </c>
    </row>
    <row r="272" spans="2:65" s="1" customFormat="1" ht="11.25">
      <c r="B272" s="31"/>
      <c r="D272" s="142" t="s">
        <v>135</v>
      </c>
      <c r="F272" s="143" t="s">
        <v>851</v>
      </c>
      <c r="I272" s="140"/>
      <c r="L272" s="31"/>
      <c r="M272" s="141"/>
      <c r="U272" s="52"/>
      <c r="AT272" s="16" t="s">
        <v>135</v>
      </c>
      <c r="AU272" s="16" t="s">
        <v>82</v>
      </c>
    </row>
    <row r="273" spans="2:65" s="1" customFormat="1" ht="16.5" customHeight="1">
      <c r="B273" s="31"/>
      <c r="C273" s="125" t="s">
        <v>852</v>
      </c>
      <c r="D273" s="125" t="s">
        <v>126</v>
      </c>
      <c r="E273" s="126" t="s">
        <v>853</v>
      </c>
      <c r="F273" s="127" t="s">
        <v>854</v>
      </c>
      <c r="G273" s="128" t="s">
        <v>170</v>
      </c>
      <c r="H273" s="129">
        <v>2</v>
      </c>
      <c r="I273" s="130"/>
      <c r="J273" s="131">
        <f>ROUND(I273*H273,2)</f>
        <v>0</v>
      </c>
      <c r="K273" s="127" t="s">
        <v>130</v>
      </c>
      <c r="L273" s="31"/>
      <c r="M273" s="132" t="s">
        <v>19</v>
      </c>
      <c r="N273" s="133" t="s">
        <v>43</v>
      </c>
      <c r="P273" s="134">
        <f>O273*H273</f>
        <v>0</v>
      </c>
      <c r="Q273" s="134">
        <v>0</v>
      </c>
      <c r="R273" s="134">
        <f>Q273*H273</f>
        <v>0</v>
      </c>
      <c r="S273" s="134">
        <v>0</v>
      </c>
      <c r="T273" s="134">
        <f>S273*H273</f>
        <v>0</v>
      </c>
      <c r="U273" s="135" t="s">
        <v>19</v>
      </c>
      <c r="AR273" s="136" t="s">
        <v>131</v>
      </c>
      <c r="AT273" s="136" t="s">
        <v>126</v>
      </c>
      <c r="AU273" s="136" t="s">
        <v>82</v>
      </c>
      <c r="AY273" s="16" t="s">
        <v>122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6" t="s">
        <v>80</v>
      </c>
      <c r="BK273" s="137">
        <f>ROUND(I273*H273,2)</f>
        <v>0</v>
      </c>
      <c r="BL273" s="16" t="s">
        <v>131</v>
      </c>
      <c r="BM273" s="136" t="s">
        <v>855</v>
      </c>
    </row>
    <row r="274" spans="2:65" s="1" customFormat="1" ht="11.25">
      <c r="B274" s="31"/>
      <c r="D274" s="138" t="s">
        <v>133</v>
      </c>
      <c r="F274" s="139" t="s">
        <v>856</v>
      </c>
      <c r="I274" s="140"/>
      <c r="L274" s="31"/>
      <c r="M274" s="141"/>
      <c r="U274" s="52"/>
      <c r="AT274" s="16" t="s">
        <v>133</v>
      </c>
      <c r="AU274" s="16" t="s">
        <v>82</v>
      </c>
    </row>
    <row r="275" spans="2:65" s="1" customFormat="1" ht="11.25">
      <c r="B275" s="31"/>
      <c r="D275" s="142" t="s">
        <v>135</v>
      </c>
      <c r="F275" s="143" t="s">
        <v>857</v>
      </c>
      <c r="I275" s="140"/>
      <c r="L275" s="31"/>
      <c r="M275" s="141"/>
      <c r="U275" s="52"/>
      <c r="AT275" s="16" t="s">
        <v>135</v>
      </c>
      <c r="AU275" s="16" t="s">
        <v>82</v>
      </c>
    </row>
    <row r="276" spans="2:65" s="1" customFormat="1" ht="16.5" customHeight="1">
      <c r="B276" s="31"/>
      <c r="C276" s="125" t="s">
        <v>858</v>
      </c>
      <c r="D276" s="125" t="s">
        <v>126</v>
      </c>
      <c r="E276" s="126" t="s">
        <v>859</v>
      </c>
      <c r="F276" s="127" t="s">
        <v>860</v>
      </c>
      <c r="G276" s="128" t="s">
        <v>170</v>
      </c>
      <c r="H276" s="129">
        <v>2</v>
      </c>
      <c r="I276" s="130"/>
      <c r="J276" s="131">
        <f>ROUND(I276*H276,2)</f>
        <v>0</v>
      </c>
      <c r="K276" s="127" t="s">
        <v>130</v>
      </c>
      <c r="L276" s="31"/>
      <c r="M276" s="132" t="s">
        <v>19</v>
      </c>
      <c r="N276" s="133" t="s">
        <v>43</v>
      </c>
      <c r="P276" s="134">
        <f>O276*H276</f>
        <v>0</v>
      </c>
      <c r="Q276" s="134">
        <v>0</v>
      </c>
      <c r="R276" s="134">
        <f>Q276*H276</f>
        <v>0</v>
      </c>
      <c r="S276" s="134">
        <v>0</v>
      </c>
      <c r="T276" s="134">
        <f>S276*H276</f>
        <v>0</v>
      </c>
      <c r="U276" s="135" t="s">
        <v>19</v>
      </c>
      <c r="AR276" s="136" t="s">
        <v>131</v>
      </c>
      <c r="AT276" s="136" t="s">
        <v>126</v>
      </c>
      <c r="AU276" s="136" t="s">
        <v>82</v>
      </c>
      <c r="AY276" s="16" t="s">
        <v>122</v>
      </c>
      <c r="BE276" s="137">
        <f>IF(N276="základní",J276,0)</f>
        <v>0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6" t="s">
        <v>80</v>
      </c>
      <c r="BK276" s="137">
        <f>ROUND(I276*H276,2)</f>
        <v>0</v>
      </c>
      <c r="BL276" s="16" t="s">
        <v>131</v>
      </c>
      <c r="BM276" s="136" t="s">
        <v>861</v>
      </c>
    </row>
    <row r="277" spans="2:65" s="1" customFormat="1" ht="11.25">
      <c r="B277" s="31"/>
      <c r="D277" s="138" t="s">
        <v>133</v>
      </c>
      <c r="F277" s="139" t="s">
        <v>862</v>
      </c>
      <c r="I277" s="140"/>
      <c r="L277" s="31"/>
      <c r="M277" s="141"/>
      <c r="U277" s="52"/>
      <c r="AT277" s="16" t="s">
        <v>133</v>
      </c>
      <c r="AU277" s="16" t="s">
        <v>82</v>
      </c>
    </row>
    <row r="278" spans="2:65" s="1" customFormat="1" ht="11.25">
      <c r="B278" s="31"/>
      <c r="D278" s="142" t="s">
        <v>135</v>
      </c>
      <c r="F278" s="143" t="s">
        <v>863</v>
      </c>
      <c r="I278" s="140"/>
      <c r="L278" s="31"/>
      <c r="M278" s="141"/>
      <c r="U278" s="52"/>
      <c r="AT278" s="16" t="s">
        <v>135</v>
      </c>
      <c r="AU278" s="16" t="s">
        <v>82</v>
      </c>
    </row>
    <row r="279" spans="2:65" s="1" customFormat="1" ht="16.5" customHeight="1">
      <c r="B279" s="31"/>
      <c r="C279" s="125" t="s">
        <v>864</v>
      </c>
      <c r="D279" s="125" t="s">
        <v>126</v>
      </c>
      <c r="E279" s="126" t="s">
        <v>865</v>
      </c>
      <c r="F279" s="127" t="s">
        <v>866</v>
      </c>
      <c r="G279" s="128" t="s">
        <v>170</v>
      </c>
      <c r="H279" s="129">
        <v>10</v>
      </c>
      <c r="I279" s="130"/>
      <c r="J279" s="131">
        <f>ROUND(I279*H279,2)</f>
        <v>0</v>
      </c>
      <c r="K279" s="127" t="s">
        <v>130</v>
      </c>
      <c r="L279" s="31"/>
      <c r="M279" s="132" t="s">
        <v>19</v>
      </c>
      <c r="N279" s="133" t="s">
        <v>43</v>
      </c>
      <c r="P279" s="134">
        <f>O279*H279</f>
        <v>0</v>
      </c>
      <c r="Q279" s="134">
        <v>0</v>
      </c>
      <c r="R279" s="134">
        <f>Q279*H279</f>
        <v>0</v>
      </c>
      <c r="S279" s="134">
        <v>1.4999999999999999E-4</v>
      </c>
      <c r="T279" s="134">
        <f>S279*H279</f>
        <v>1.4999999999999998E-3</v>
      </c>
      <c r="U279" s="135" t="s">
        <v>19</v>
      </c>
      <c r="AR279" s="136" t="s">
        <v>131</v>
      </c>
      <c r="AT279" s="136" t="s">
        <v>126</v>
      </c>
      <c r="AU279" s="136" t="s">
        <v>82</v>
      </c>
      <c r="AY279" s="16" t="s">
        <v>122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80</v>
      </c>
      <c r="BK279" s="137">
        <f>ROUND(I279*H279,2)</f>
        <v>0</v>
      </c>
      <c r="BL279" s="16" t="s">
        <v>131</v>
      </c>
      <c r="BM279" s="136" t="s">
        <v>867</v>
      </c>
    </row>
    <row r="280" spans="2:65" s="1" customFormat="1" ht="11.25">
      <c r="B280" s="31"/>
      <c r="D280" s="138" t="s">
        <v>133</v>
      </c>
      <c r="F280" s="139" t="s">
        <v>866</v>
      </c>
      <c r="I280" s="140"/>
      <c r="L280" s="31"/>
      <c r="M280" s="141"/>
      <c r="U280" s="52"/>
      <c r="AT280" s="16" t="s">
        <v>133</v>
      </c>
      <c r="AU280" s="16" t="s">
        <v>82</v>
      </c>
    </row>
    <row r="281" spans="2:65" s="1" customFormat="1" ht="11.25">
      <c r="B281" s="31"/>
      <c r="D281" s="142" t="s">
        <v>135</v>
      </c>
      <c r="F281" s="143" t="s">
        <v>868</v>
      </c>
      <c r="I281" s="140"/>
      <c r="L281" s="31"/>
      <c r="M281" s="141"/>
      <c r="U281" s="52"/>
      <c r="AT281" s="16" t="s">
        <v>135</v>
      </c>
      <c r="AU281" s="16" t="s">
        <v>82</v>
      </c>
    </row>
    <row r="282" spans="2:65" s="1" customFormat="1" ht="16.5" customHeight="1">
      <c r="B282" s="31"/>
      <c r="C282" s="125" t="s">
        <v>869</v>
      </c>
      <c r="D282" s="125" t="s">
        <v>126</v>
      </c>
      <c r="E282" s="126" t="s">
        <v>870</v>
      </c>
      <c r="F282" s="127" t="s">
        <v>871</v>
      </c>
      <c r="G282" s="128" t="s">
        <v>170</v>
      </c>
      <c r="H282" s="129">
        <v>5</v>
      </c>
      <c r="I282" s="130"/>
      <c r="J282" s="131">
        <f>ROUND(I282*H282,2)</f>
        <v>0</v>
      </c>
      <c r="K282" s="127" t="s">
        <v>130</v>
      </c>
      <c r="L282" s="31"/>
      <c r="M282" s="132" t="s">
        <v>19</v>
      </c>
      <c r="N282" s="133" t="s">
        <v>43</v>
      </c>
      <c r="P282" s="134">
        <f>O282*H282</f>
        <v>0</v>
      </c>
      <c r="Q282" s="134">
        <v>0</v>
      </c>
      <c r="R282" s="134">
        <f>Q282*H282</f>
        <v>0</v>
      </c>
      <c r="S282" s="134">
        <v>6.9999999999999994E-5</v>
      </c>
      <c r="T282" s="134">
        <f>S282*H282</f>
        <v>3.4999999999999994E-4</v>
      </c>
      <c r="U282" s="135" t="s">
        <v>19</v>
      </c>
      <c r="AR282" s="136" t="s">
        <v>131</v>
      </c>
      <c r="AT282" s="136" t="s">
        <v>126</v>
      </c>
      <c r="AU282" s="136" t="s">
        <v>82</v>
      </c>
      <c r="AY282" s="16" t="s">
        <v>122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6" t="s">
        <v>80</v>
      </c>
      <c r="BK282" s="137">
        <f>ROUND(I282*H282,2)</f>
        <v>0</v>
      </c>
      <c r="BL282" s="16" t="s">
        <v>131</v>
      </c>
      <c r="BM282" s="136" t="s">
        <v>872</v>
      </c>
    </row>
    <row r="283" spans="2:65" s="1" customFormat="1" ht="11.25">
      <c r="B283" s="31"/>
      <c r="D283" s="138" t="s">
        <v>133</v>
      </c>
      <c r="F283" s="139" t="s">
        <v>871</v>
      </c>
      <c r="I283" s="140"/>
      <c r="L283" s="31"/>
      <c r="M283" s="141"/>
      <c r="U283" s="52"/>
      <c r="AT283" s="16" t="s">
        <v>133</v>
      </c>
      <c r="AU283" s="16" t="s">
        <v>82</v>
      </c>
    </row>
    <row r="284" spans="2:65" s="1" customFormat="1" ht="11.25">
      <c r="B284" s="31"/>
      <c r="D284" s="142" t="s">
        <v>135</v>
      </c>
      <c r="F284" s="143" t="s">
        <v>873</v>
      </c>
      <c r="I284" s="140"/>
      <c r="L284" s="31"/>
      <c r="M284" s="141"/>
      <c r="U284" s="52"/>
      <c r="AT284" s="16" t="s">
        <v>135</v>
      </c>
      <c r="AU284" s="16" t="s">
        <v>82</v>
      </c>
    </row>
    <row r="285" spans="2:65" s="1" customFormat="1" ht="16.5" customHeight="1">
      <c r="B285" s="31"/>
      <c r="C285" s="125" t="s">
        <v>874</v>
      </c>
      <c r="D285" s="125" t="s">
        <v>126</v>
      </c>
      <c r="E285" s="126" t="s">
        <v>875</v>
      </c>
      <c r="F285" s="127" t="s">
        <v>876</v>
      </c>
      <c r="G285" s="128" t="s">
        <v>170</v>
      </c>
      <c r="H285" s="129">
        <v>2</v>
      </c>
      <c r="I285" s="130"/>
      <c r="J285" s="131">
        <f>ROUND(I285*H285,2)</f>
        <v>0</v>
      </c>
      <c r="K285" s="127" t="s">
        <v>130</v>
      </c>
      <c r="L285" s="31"/>
      <c r="M285" s="132" t="s">
        <v>19</v>
      </c>
      <c r="N285" s="133" t="s">
        <v>43</v>
      </c>
      <c r="P285" s="134">
        <f>O285*H285</f>
        <v>0</v>
      </c>
      <c r="Q285" s="134">
        <v>0</v>
      </c>
      <c r="R285" s="134">
        <f>Q285*H285</f>
        <v>0</v>
      </c>
      <c r="S285" s="134">
        <v>4.8000000000000001E-5</v>
      </c>
      <c r="T285" s="134">
        <f>S285*H285</f>
        <v>9.6000000000000002E-5</v>
      </c>
      <c r="U285" s="135" t="s">
        <v>19</v>
      </c>
      <c r="AR285" s="136" t="s">
        <v>131</v>
      </c>
      <c r="AT285" s="136" t="s">
        <v>126</v>
      </c>
      <c r="AU285" s="136" t="s">
        <v>82</v>
      </c>
      <c r="AY285" s="16" t="s">
        <v>122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80</v>
      </c>
      <c r="BK285" s="137">
        <f>ROUND(I285*H285,2)</f>
        <v>0</v>
      </c>
      <c r="BL285" s="16" t="s">
        <v>131</v>
      </c>
      <c r="BM285" s="136" t="s">
        <v>877</v>
      </c>
    </row>
    <row r="286" spans="2:65" s="1" customFormat="1" ht="11.25">
      <c r="B286" s="31"/>
      <c r="D286" s="138" t="s">
        <v>133</v>
      </c>
      <c r="F286" s="139" t="s">
        <v>876</v>
      </c>
      <c r="I286" s="140"/>
      <c r="L286" s="31"/>
      <c r="M286" s="141"/>
      <c r="U286" s="52"/>
      <c r="AT286" s="16" t="s">
        <v>133</v>
      </c>
      <c r="AU286" s="16" t="s">
        <v>82</v>
      </c>
    </row>
    <row r="287" spans="2:65" s="1" customFormat="1" ht="11.25">
      <c r="B287" s="31"/>
      <c r="D287" s="142" t="s">
        <v>135</v>
      </c>
      <c r="F287" s="143" t="s">
        <v>878</v>
      </c>
      <c r="I287" s="140"/>
      <c r="L287" s="31"/>
      <c r="M287" s="141"/>
      <c r="U287" s="52"/>
      <c r="AT287" s="16" t="s">
        <v>135</v>
      </c>
      <c r="AU287" s="16" t="s">
        <v>82</v>
      </c>
    </row>
    <row r="288" spans="2:65" s="1" customFormat="1" ht="16.5" customHeight="1">
      <c r="B288" s="31"/>
      <c r="C288" s="125" t="s">
        <v>879</v>
      </c>
      <c r="D288" s="125" t="s">
        <v>126</v>
      </c>
      <c r="E288" s="126" t="s">
        <v>880</v>
      </c>
      <c r="F288" s="127" t="s">
        <v>881</v>
      </c>
      <c r="G288" s="128" t="s">
        <v>170</v>
      </c>
      <c r="H288" s="129">
        <v>2</v>
      </c>
      <c r="I288" s="130"/>
      <c r="J288" s="131">
        <f>ROUND(I288*H288,2)</f>
        <v>0</v>
      </c>
      <c r="K288" s="127" t="s">
        <v>130</v>
      </c>
      <c r="L288" s="31"/>
      <c r="M288" s="132" t="s">
        <v>19</v>
      </c>
      <c r="N288" s="133" t="s">
        <v>43</v>
      </c>
      <c r="P288" s="134">
        <f>O288*H288</f>
        <v>0</v>
      </c>
      <c r="Q288" s="134">
        <v>0</v>
      </c>
      <c r="R288" s="134">
        <f>Q288*H288</f>
        <v>0</v>
      </c>
      <c r="S288" s="134">
        <v>6.9999999999999994E-5</v>
      </c>
      <c r="T288" s="134">
        <f>S288*H288</f>
        <v>1.3999999999999999E-4</v>
      </c>
      <c r="U288" s="135" t="s">
        <v>19</v>
      </c>
      <c r="AR288" s="136" t="s">
        <v>131</v>
      </c>
      <c r="AT288" s="136" t="s">
        <v>126</v>
      </c>
      <c r="AU288" s="136" t="s">
        <v>82</v>
      </c>
      <c r="AY288" s="16" t="s">
        <v>122</v>
      </c>
      <c r="BE288" s="137">
        <f>IF(N288="základní",J288,0)</f>
        <v>0</v>
      </c>
      <c r="BF288" s="137">
        <f>IF(N288="snížená",J288,0)</f>
        <v>0</v>
      </c>
      <c r="BG288" s="137">
        <f>IF(N288="zákl. přenesená",J288,0)</f>
        <v>0</v>
      </c>
      <c r="BH288" s="137">
        <f>IF(N288="sníž. přenesená",J288,0)</f>
        <v>0</v>
      </c>
      <c r="BI288" s="137">
        <f>IF(N288="nulová",J288,0)</f>
        <v>0</v>
      </c>
      <c r="BJ288" s="16" t="s">
        <v>80</v>
      </c>
      <c r="BK288" s="137">
        <f>ROUND(I288*H288,2)</f>
        <v>0</v>
      </c>
      <c r="BL288" s="16" t="s">
        <v>131</v>
      </c>
      <c r="BM288" s="136" t="s">
        <v>882</v>
      </c>
    </row>
    <row r="289" spans="2:65" s="1" customFormat="1" ht="11.25">
      <c r="B289" s="31"/>
      <c r="D289" s="138" t="s">
        <v>133</v>
      </c>
      <c r="F289" s="139" t="s">
        <v>881</v>
      </c>
      <c r="I289" s="140"/>
      <c r="L289" s="31"/>
      <c r="M289" s="141"/>
      <c r="U289" s="52"/>
      <c r="AT289" s="16" t="s">
        <v>133</v>
      </c>
      <c r="AU289" s="16" t="s">
        <v>82</v>
      </c>
    </row>
    <row r="290" spans="2:65" s="1" customFormat="1" ht="11.25">
      <c r="B290" s="31"/>
      <c r="D290" s="142" t="s">
        <v>135</v>
      </c>
      <c r="F290" s="143" t="s">
        <v>883</v>
      </c>
      <c r="I290" s="140"/>
      <c r="L290" s="31"/>
      <c r="M290" s="141"/>
      <c r="U290" s="52"/>
      <c r="AT290" s="16" t="s">
        <v>135</v>
      </c>
      <c r="AU290" s="16" t="s">
        <v>82</v>
      </c>
    </row>
    <row r="291" spans="2:65" s="1" customFormat="1" ht="16.5" customHeight="1">
      <c r="B291" s="31"/>
      <c r="C291" s="125" t="s">
        <v>884</v>
      </c>
      <c r="D291" s="125" t="s">
        <v>126</v>
      </c>
      <c r="E291" s="126" t="s">
        <v>885</v>
      </c>
      <c r="F291" s="127" t="s">
        <v>886</v>
      </c>
      <c r="G291" s="128" t="s">
        <v>170</v>
      </c>
      <c r="H291" s="129">
        <v>5</v>
      </c>
      <c r="I291" s="130"/>
      <c r="J291" s="131">
        <f>ROUND(I291*H291,2)</f>
        <v>0</v>
      </c>
      <c r="K291" s="127" t="s">
        <v>130</v>
      </c>
      <c r="L291" s="31"/>
      <c r="M291" s="132" t="s">
        <v>19</v>
      </c>
      <c r="N291" s="133" t="s">
        <v>43</v>
      </c>
      <c r="P291" s="134">
        <f>O291*H291</f>
        <v>0</v>
      </c>
      <c r="Q291" s="134">
        <v>0</v>
      </c>
      <c r="R291" s="134">
        <f>Q291*H291</f>
        <v>0</v>
      </c>
      <c r="S291" s="134">
        <v>6.9999999999999994E-5</v>
      </c>
      <c r="T291" s="134">
        <f>S291*H291</f>
        <v>3.4999999999999994E-4</v>
      </c>
      <c r="U291" s="135" t="s">
        <v>19</v>
      </c>
      <c r="AR291" s="136" t="s">
        <v>131</v>
      </c>
      <c r="AT291" s="136" t="s">
        <v>126</v>
      </c>
      <c r="AU291" s="136" t="s">
        <v>82</v>
      </c>
      <c r="AY291" s="16" t="s">
        <v>122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6" t="s">
        <v>80</v>
      </c>
      <c r="BK291" s="137">
        <f>ROUND(I291*H291,2)</f>
        <v>0</v>
      </c>
      <c r="BL291" s="16" t="s">
        <v>131</v>
      </c>
      <c r="BM291" s="136" t="s">
        <v>887</v>
      </c>
    </row>
    <row r="292" spans="2:65" s="1" customFormat="1" ht="11.25">
      <c r="B292" s="31"/>
      <c r="D292" s="138" t="s">
        <v>133</v>
      </c>
      <c r="F292" s="139" t="s">
        <v>886</v>
      </c>
      <c r="I292" s="140"/>
      <c r="L292" s="31"/>
      <c r="M292" s="141"/>
      <c r="U292" s="52"/>
      <c r="AT292" s="16" t="s">
        <v>133</v>
      </c>
      <c r="AU292" s="16" t="s">
        <v>82</v>
      </c>
    </row>
    <row r="293" spans="2:65" s="1" customFormat="1" ht="11.25">
      <c r="B293" s="31"/>
      <c r="D293" s="142" t="s">
        <v>135</v>
      </c>
      <c r="F293" s="143" t="s">
        <v>888</v>
      </c>
      <c r="I293" s="140"/>
      <c r="L293" s="31"/>
      <c r="M293" s="141"/>
      <c r="U293" s="52"/>
      <c r="AT293" s="16" t="s">
        <v>135</v>
      </c>
      <c r="AU293" s="16" t="s">
        <v>82</v>
      </c>
    </row>
    <row r="294" spans="2:65" s="1" customFormat="1" ht="16.5" customHeight="1">
      <c r="B294" s="31"/>
      <c r="C294" s="125" t="s">
        <v>889</v>
      </c>
      <c r="D294" s="125" t="s">
        <v>126</v>
      </c>
      <c r="E294" s="126" t="s">
        <v>890</v>
      </c>
      <c r="F294" s="127" t="s">
        <v>891</v>
      </c>
      <c r="G294" s="128" t="s">
        <v>170</v>
      </c>
      <c r="H294" s="129">
        <v>2</v>
      </c>
      <c r="I294" s="130"/>
      <c r="J294" s="131">
        <f>ROUND(I294*H294,2)</f>
        <v>0</v>
      </c>
      <c r="K294" s="127" t="s">
        <v>130</v>
      </c>
      <c r="L294" s="31"/>
      <c r="M294" s="132" t="s">
        <v>19</v>
      </c>
      <c r="N294" s="133" t="s">
        <v>43</v>
      </c>
      <c r="P294" s="134">
        <f>O294*H294</f>
        <v>0</v>
      </c>
      <c r="Q294" s="134">
        <v>0</v>
      </c>
      <c r="R294" s="134">
        <f>Q294*H294</f>
        <v>0</v>
      </c>
      <c r="S294" s="134">
        <v>6.0000000000000002E-5</v>
      </c>
      <c r="T294" s="134">
        <f>S294*H294</f>
        <v>1.2E-4</v>
      </c>
      <c r="U294" s="135" t="s">
        <v>19</v>
      </c>
      <c r="AR294" s="136" t="s">
        <v>131</v>
      </c>
      <c r="AT294" s="136" t="s">
        <v>126</v>
      </c>
      <c r="AU294" s="136" t="s">
        <v>82</v>
      </c>
      <c r="AY294" s="16" t="s">
        <v>122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80</v>
      </c>
      <c r="BK294" s="137">
        <f>ROUND(I294*H294,2)</f>
        <v>0</v>
      </c>
      <c r="BL294" s="16" t="s">
        <v>131</v>
      </c>
      <c r="BM294" s="136" t="s">
        <v>892</v>
      </c>
    </row>
    <row r="295" spans="2:65" s="1" customFormat="1" ht="11.25">
      <c r="B295" s="31"/>
      <c r="D295" s="138" t="s">
        <v>133</v>
      </c>
      <c r="F295" s="139" t="s">
        <v>891</v>
      </c>
      <c r="I295" s="140"/>
      <c r="L295" s="31"/>
      <c r="M295" s="141"/>
      <c r="U295" s="52"/>
      <c r="AT295" s="16" t="s">
        <v>133</v>
      </c>
      <c r="AU295" s="16" t="s">
        <v>82</v>
      </c>
    </row>
    <row r="296" spans="2:65" s="1" customFormat="1" ht="11.25">
      <c r="B296" s="31"/>
      <c r="D296" s="142" t="s">
        <v>135</v>
      </c>
      <c r="F296" s="143" t="s">
        <v>893</v>
      </c>
      <c r="I296" s="140"/>
      <c r="L296" s="31"/>
      <c r="M296" s="141"/>
      <c r="U296" s="52"/>
      <c r="AT296" s="16" t="s">
        <v>135</v>
      </c>
      <c r="AU296" s="16" t="s">
        <v>82</v>
      </c>
    </row>
    <row r="297" spans="2:65" s="1" customFormat="1" ht="16.5" customHeight="1">
      <c r="B297" s="31"/>
      <c r="C297" s="125" t="s">
        <v>894</v>
      </c>
      <c r="D297" s="125" t="s">
        <v>126</v>
      </c>
      <c r="E297" s="126" t="s">
        <v>895</v>
      </c>
      <c r="F297" s="127" t="s">
        <v>896</v>
      </c>
      <c r="G297" s="128" t="s">
        <v>170</v>
      </c>
      <c r="H297" s="129">
        <v>10</v>
      </c>
      <c r="I297" s="130"/>
      <c r="J297" s="131">
        <f>ROUND(I297*H297,2)</f>
        <v>0</v>
      </c>
      <c r="K297" s="127" t="s">
        <v>130</v>
      </c>
      <c r="L297" s="31"/>
      <c r="M297" s="132" t="s">
        <v>19</v>
      </c>
      <c r="N297" s="133" t="s">
        <v>43</v>
      </c>
      <c r="P297" s="134">
        <f>O297*H297</f>
        <v>0</v>
      </c>
      <c r="Q297" s="134">
        <v>0</v>
      </c>
      <c r="R297" s="134">
        <f>Q297*H297</f>
        <v>0</v>
      </c>
      <c r="S297" s="134">
        <v>1E-3</v>
      </c>
      <c r="T297" s="134">
        <f>S297*H297</f>
        <v>0.01</v>
      </c>
      <c r="U297" s="135" t="s">
        <v>19</v>
      </c>
      <c r="AR297" s="136" t="s">
        <v>131</v>
      </c>
      <c r="AT297" s="136" t="s">
        <v>126</v>
      </c>
      <c r="AU297" s="136" t="s">
        <v>82</v>
      </c>
      <c r="AY297" s="16" t="s">
        <v>122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80</v>
      </c>
      <c r="BK297" s="137">
        <f>ROUND(I297*H297,2)</f>
        <v>0</v>
      </c>
      <c r="BL297" s="16" t="s">
        <v>131</v>
      </c>
      <c r="BM297" s="136" t="s">
        <v>897</v>
      </c>
    </row>
    <row r="298" spans="2:65" s="1" customFormat="1" ht="11.25">
      <c r="B298" s="31"/>
      <c r="D298" s="138" t="s">
        <v>133</v>
      </c>
      <c r="F298" s="139" t="s">
        <v>896</v>
      </c>
      <c r="I298" s="140"/>
      <c r="L298" s="31"/>
      <c r="M298" s="141"/>
      <c r="U298" s="52"/>
      <c r="AT298" s="16" t="s">
        <v>133</v>
      </c>
      <c r="AU298" s="16" t="s">
        <v>82</v>
      </c>
    </row>
    <row r="299" spans="2:65" s="1" customFormat="1" ht="11.25">
      <c r="B299" s="31"/>
      <c r="D299" s="142" t="s">
        <v>135</v>
      </c>
      <c r="F299" s="143" t="s">
        <v>898</v>
      </c>
      <c r="I299" s="140"/>
      <c r="L299" s="31"/>
      <c r="M299" s="141"/>
      <c r="U299" s="52"/>
      <c r="AT299" s="16" t="s">
        <v>135</v>
      </c>
      <c r="AU299" s="16" t="s">
        <v>82</v>
      </c>
    </row>
    <row r="300" spans="2:65" s="1" customFormat="1" ht="16.5" customHeight="1">
      <c r="B300" s="31"/>
      <c r="C300" s="125" t="s">
        <v>899</v>
      </c>
      <c r="D300" s="125" t="s">
        <v>126</v>
      </c>
      <c r="E300" s="126" t="s">
        <v>900</v>
      </c>
      <c r="F300" s="127" t="s">
        <v>901</v>
      </c>
      <c r="G300" s="128" t="s">
        <v>170</v>
      </c>
      <c r="H300" s="129">
        <v>1</v>
      </c>
      <c r="I300" s="130"/>
      <c r="J300" s="131">
        <f>ROUND(I300*H300,2)</f>
        <v>0</v>
      </c>
      <c r="K300" s="127" t="s">
        <v>130</v>
      </c>
      <c r="L300" s="31"/>
      <c r="M300" s="132" t="s">
        <v>19</v>
      </c>
      <c r="N300" s="133" t="s">
        <v>43</v>
      </c>
      <c r="P300" s="134">
        <f>O300*H300</f>
        <v>0</v>
      </c>
      <c r="Q300" s="134">
        <v>0</v>
      </c>
      <c r="R300" s="134">
        <f>Q300*H300</f>
        <v>0</v>
      </c>
      <c r="S300" s="134">
        <v>2.0000000000000001E-4</v>
      </c>
      <c r="T300" s="134">
        <f>S300*H300</f>
        <v>2.0000000000000001E-4</v>
      </c>
      <c r="U300" s="135" t="s">
        <v>19</v>
      </c>
      <c r="AR300" s="136" t="s">
        <v>131</v>
      </c>
      <c r="AT300" s="136" t="s">
        <v>126</v>
      </c>
      <c r="AU300" s="136" t="s">
        <v>82</v>
      </c>
      <c r="AY300" s="16" t="s">
        <v>122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80</v>
      </c>
      <c r="BK300" s="137">
        <f>ROUND(I300*H300,2)</f>
        <v>0</v>
      </c>
      <c r="BL300" s="16" t="s">
        <v>131</v>
      </c>
      <c r="BM300" s="136" t="s">
        <v>902</v>
      </c>
    </row>
    <row r="301" spans="2:65" s="1" customFormat="1" ht="11.25">
      <c r="B301" s="31"/>
      <c r="D301" s="138" t="s">
        <v>133</v>
      </c>
      <c r="F301" s="139" t="s">
        <v>901</v>
      </c>
      <c r="I301" s="140"/>
      <c r="L301" s="31"/>
      <c r="M301" s="141"/>
      <c r="U301" s="52"/>
      <c r="AT301" s="16" t="s">
        <v>133</v>
      </c>
      <c r="AU301" s="16" t="s">
        <v>82</v>
      </c>
    </row>
    <row r="302" spans="2:65" s="1" customFormat="1" ht="11.25">
      <c r="B302" s="31"/>
      <c r="D302" s="142" t="s">
        <v>135</v>
      </c>
      <c r="F302" s="143" t="s">
        <v>903</v>
      </c>
      <c r="I302" s="140"/>
      <c r="L302" s="31"/>
      <c r="M302" s="141"/>
      <c r="U302" s="52"/>
      <c r="AT302" s="16" t="s">
        <v>135</v>
      </c>
      <c r="AU302" s="16" t="s">
        <v>82</v>
      </c>
    </row>
    <row r="303" spans="2:65" s="1" customFormat="1" ht="16.5" customHeight="1">
      <c r="B303" s="31"/>
      <c r="C303" s="125" t="s">
        <v>904</v>
      </c>
      <c r="D303" s="125" t="s">
        <v>126</v>
      </c>
      <c r="E303" s="126" t="s">
        <v>905</v>
      </c>
      <c r="F303" s="127" t="s">
        <v>906</v>
      </c>
      <c r="G303" s="128" t="s">
        <v>170</v>
      </c>
      <c r="H303" s="129">
        <v>3</v>
      </c>
      <c r="I303" s="130"/>
      <c r="J303" s="131">
        <f>ROUND(I303*H303,2)</f>
        <v>0</v>
      </c>
      <c r="K303" s="127" t="s">
        <v>130</v>
      </c>
      <c r="L303" s="31"/>
      <c r="M303" s="132" t="s">
        <v>19</v>
      </c>
      <c r="N303" s="133" t="s">
        <v>43</v>
      </c>
      <c r="P303" s="134">
        <f>O303*H303</f>
        <v>0</v>
      </c>
      <c r="Q303" s="134">
        <v>0</v>
      </c>
      <c r="R303" s="134">
        <f>Q303*H303</f>
        <v>0</v>
      </c>
      <c r="S303" s="134">
        <v>2.5000000000000001E-4</v>
      </c>
      <c r="T303" s="134">
        <f>S303*H303</f>
        <v>7.5000000000000002E-4</v>
      </c>
      <c r="U303" s="135" t="s">
        <v>19</v>
      </c>
      <c r="AR303" s="136" t="s">
        <v>131</v>
      </c>
      <c r="AT303" s="136" t="s">
        <v>126</v>
      </c>
      <c r="AU303" s="136" t="s">
        <v>82</v>
      </c>
      <c r="AY303" s="16" t="s">
        <v>122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80</v>
      </c>
      <c r="BK303" s="137">
        <f>ROUND(I303*H303,2)</f>
        <v>0</v>
      </c>
      <c r="BL303" s="16" t="s">
        <v>131</v>
      </c>
      <c r="BM303" s="136" t="s">
        <v>907</v>
      </c>
    </row>
    <row r="304" spans="2:65" s="1" customFormat="1" ht="11.25">
      <c r="B304" s="31"/>
      <c r="D304" s="138" t="s">
        <v>133</v>
      </c>
      <c r="F304" s="139" t="s">
        <v>906</v>
      </c>
      <c r="I304" s="140"/>
      <c r="L304" s="31"/>
      <c r="M304" s="141"/>
      <c r="U304" s="52"/>
      <c r="AT304" s="16" t="s">
        <v>133</v>
      </c>
      <c r="AU304" s="16" t="s">
        <v>82</v>
      </c>
    </row>
    <row r="305" spans="2:65" s="1" customFormat="1" ht="11.25">
      <c r="B305" s="31"/>
      <c r="D305" s="142" t="s">
        <v>135</v>
      </c>
      <c r="F305" s="143" t="s">
        <v>908</v>
      </c>
      <c r="I305" s="140"/>
      <c r="L305" s="31"/>
      <c r="M305" s="141"/>
      <c r="U305" s="52"/>
      <c r="AT305" s="16" t="s">
        <v>135</v>
      </c>
      <c r="AU305" s="16" t="s">
        <v>82</v>
      </c>
    </row>
    <row r="306" spans="2:65" s="1" customFormat="1" ht="16.5" customHeight="1">
      <c r="B306" s="31"/>
      <c r="C306" s="125" t="s">
        <v>208</v>
      </c>
      <c r="D306" s="125" t="s">
        <v>126</v>
      </c>
      <c r="E306" s="126" t="s">
        <v>909</v>
      </c>
      <c r="F306" s="127" t="s">
        <v>910</v>
      </c>
      <c r="G306" s="128" t="s">
        <v>170</v>
      </c>
      <c r="H306" s="129">
        <v>5</v>
      </c>
      <c r="I306" s="130"/>
      <c r="J306" s="131">
        <f>ROUND(I306*H306,2)</f>
        <v>0</v>
      </c>
      <c r="K306" s="127" t="s">
        <v>130</v>
      </c>
      <c r="L306" s="31"/>
      <c r="M306" s="132" t="s">
        <v>19</v>
      </c>
      <c r="N306" s="133" t="s">
        <v>43</v>
      </c>
      <c r="P306" s="134">
        <f>O306*H306</f>
        <v>0</v>
      </c>
      <c r="Q306" s="134">
        <v>0</v>
      </c>
      <c r="R306" s="134">
        <f>Q306*H306</f>
        <v>0</v>
      </c>
      <c r="S306" s="134">
        <v>2.5000000000000001E-3</v>
      </c>
      <c r="T306" s="134">
        <f>S306*H306</f>
        <v>1.2500000000000001E-2</v>
      </c>
      <c r="U306" s="135" t="s">
        <v>19</v>
      </c>
      <c r="AR306" s="136" t="s">
        <v>131</v>
      </c>
      <c r="AT306" s="136" t="s">
        <v>126</v>
      </c>
      <c r="AU306" s="136" t="s">
        <v>82</v>
      </c>
      <c r="AY306" s="16" t="s">
        <v>122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80</v>
      </c>
      <c r="BK306" s="137">
        <f>ROUND(I306*H306,2)</f>
        <v>0</v>
      </c>
      <c r="BL306" s="16" t="s">
        <v>131</v>
      </c>
      <c r="BM306" s="136" t="s">
        <v>911</v>
      </c>
    </row>
    <row r="307" spans="2:65" s="1" customFormat="1" ht="11.25">
      <c r="B307" s="31"/>
      <c r="D307" s="138" t="s">
        <v>133</v>
      </c>
      <c r="F307" s="139" t="s">
        <v>912</v>
      </c>
      <c r="I307" s="140"/>
      <c r="L307" s="31"/>
      <c r="M307" s="141"/>
      <c r="U307" s="52"/>
      <c r="AT307" s="16" t="s">
        <v>133</v>
      </c>
      <c r="AU307" s="16" t="s">
        <v>82</v>
      </c>
    </row>
    <row r="308" spans="2:65" s="1" customFormat="1" ht="11.25">
      <c r="B308" s="31"/>
      <c r="D308" s="142" t="s">
        <v>135</v>
      </c>
      <c r="F308" s="143" t="s">
        <v>913</v>
      </c>
      <c r="I308" s="140"/>
      <c r="L308" s="31"/>
      <c r="M308" s="141"/>
      <c r="U308" s="52"/>
      <c r="AT308" s="16" t="s">
        <v>135</v>
      </c>
      <c r="AU308" s="16" t="s">
        <v>82</v>
      </c>
    </row>
    <row r="309" spans="2:65" s="1" customFormat="1" ht="16.5" customHeight="1">
      <c r="B309" s="31"/>
      <c r="C309" s="125" t="s">
        <v>214</v>
      </c>
      <c r="D309" s="125" t="s">
        <v>126</v>
      </c>
      <c r="E309" s="126" t="s">
        <v>914</v>
      </c>
      <c r="F309" s="127" t="s">
        <v>915</v>
      </c>
      <c r="G309" s="128" t="s">
        <v>170</v>
      </c>
      <c r="H309" s="129">
        <v>5</v>
      </c>
      <c r="I309" s="130"/>
      <c r="J309" s="131">
        <f>ROUND(I309*H309,2)</f>
        <v>0</v>
      </c>
      <c r="K309" s="127" t="s">
        <v>130</v>
      </c>
      <c r="L309" s="31"/>
      <c r="M309" s="132" t="s">
        <v>19</v>
      </c>
      <c r="N309" s="133" t="s">
        <v>43</v>
      </c>
      <c r="P309" s="134">
        <f>O309*H309</f>
        <v>0</v>
      </c>
      <c r="Q309" s="134">
        <v>0</v>
      </c>
      <c r="R309" s="134">
        <f>Q309*H309</f>
        <v>0</v>
      </c>
      <c r="S309" s="134">
        <v>5.0000000000000001E-4</v>
      </c>
      <c r="T309" s="134">
        <f>S309*H309</f>
        <v>2.5000000000000001E-3</v>
      </c>
      <c r="U309" s="135" t="s">
        <v>19</v>
      </c>
      <c r="AR309" s="136" t="s">
        <v>131</v>
      </c>
      <c r="AT309" s="136" t="s">
        <v>126</v>
      </c>
      <c r="AU309" s="136" t="s">
        <v>82</v>
      </c>
      <c r="AY309" s="16" t="s">
        <v>122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80</v>
      </c>
      <c r="BK309" s="137">
        <f>ROUND(I309*H309,2)</f>
        <v>0</v>
      </c>
      <c r="BL309" s="16" t="s">
        <v>131</v>
      </c>
      <c r="BM309" s="136" t="s">
        <v>916</v>
      </c>
    </row>
    <row r="310" spans="2:65" s="1" customFormat="1" ht="11.25">
      <c r="B310" s="31"/>
      <c r="D310" s="138" t="s">
        <v>133</v>
      </c>
      <c r="F310" s="139" t="s">
        <v>917</v>
      </c>
      <c r="I310" s="140"/>
      <c r="L310" s="31"/>
      <c r="M310" s="141"/>
      <c r="U310" s="52"/>
      <c r="AT310" s="16" t="s">
        <v>133</v>
      </c>
      <c r="AU310" s="16" t="s">
        <v>82</v>
      </c>
    </row>
    <row r="311" spans="2:65" s="1" customFormat="1" ht="11.25">
      <c r="B311" s="31"/>
      <c r="D311" s="142" t="s">
        <v>135</v>
      </c>
      <c r="F311" s="143" t="s">
        <v>918</v>
      </c>
      <c r="I311" s="140"/>
      <c r="L311" s="31"/>
      <c r="M311" s="141"/>
      <c r="U311" s="52"/>
      <c r="AT311" s="16" t="s">
        <v>135</v>
      </c>
      <c r="AU311" s="16" t="s">
        <v>82</v>
      </c>
    </row>
    <row r="312" spans="2:65" s="1" customFormat="1" ht="16.5" customHeight="1">
      <c r="B312" s="31"/>
      <c r="C312" s="125" t="s">
        <v>919</v>
      </c>
      <c r="D312" s="125" t="s">
        <v>126</v>
      </c>
      <c r="E312" s="126" t="s">
        <v>920</v>
      </c>
      <c r="F312" s="127" t="s">
        <v>921</v>
      </c>
      <c r="G312" s="128" t="s">
        <v>170</v>
      </c>
      <c r="H312" s="129">
        <v>5</v>
      </c>
      <c r="I312" s="130"/>
      <c r="J312" s="131">
        <f>ROUND(I312*H312,2)</f>
        <v>0</v>
      </c>
      <c r="K312" s="127" t="s">
        <v>130</v>
      </c>
      <c r="L312" s="31"/>
      <c r="M312" s="132" t="s">
        <v>19</v>
      </c>
      <c r="N312" s="133" t="s">
        <v>43</v>
      </c>
      <c r="P312" s="134">
        <f>O312*H312</f>
        <v>0</v>
      </c>
      <c r="Q312" s="134">
        <v>0</v>
      </c>
      <c r="R312" s="134">
        <f>Q312*H312</f>
        <v>0</v>
      </c>
      <c r="S312" s="134">
        <v>2.5000000000000001E-3</v>
      </c>
      <c r="T312" s="134">
        <f>S312*H312</f>
        <v>1.2500000000000001E-2</v>
      </c>
      <c r="U312" s="135" t="s">
        <v>19</v>
      </c>
      <c r="AR312" s="136" t="s">
        <v>131</v>
      </c>
      <c r="AT312" s="136" t="s">
        <v>126</v>
      </c>
      <c r="AU312" s="136" t="s">
        <v>82</v>
      </c>
      <c r="AY312" s="16" t="s">
        <v>122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80</v>
      </c>
      <c r="BK312" s="137">
        <f>ROUND(I312*H312,2)</f>
        <v>0</v>
      </c>
      <c r="BL312" s="16" t="s">
        <v>131</v>
      </c>
      <c r="BM312" s="136" t="s">
        <v>922</v>
      </c>
    </row>
    <row r="313" spans="2:65" s="1" customFormat="1" ht="11.25">
      <c r="B313" s="31"/>
      <c r="D313" s="138" t="s">
        <v>133</v>
      </c>
      <c r="F313" s="139" t="s">
        <v>923</v>
      </c>
      <c r="I313" s="140"/>
      <c r="L313" s="31"/>
      <c r="M313" s="141"/>
      <c r="U313" s="52"/>
      <c r="AT313" s="16" t="s">
        <v>133</v>
      </c>
      <c r="AU313" s="16" t="s">
        <v>82</v>
      </c>
    </row>
    <row r="314" spans="2:65" s="1" customFormat="1" ht="11.25">
      <c r="B314" s="31"/>
      <c r="D314" s="142" t="s">
        <v>135</v>
      </c>
      <c r="F314" s="143" t="s">
        <v>924</v>
      </c>
      <c r="I314" s="140"/>
      <c r="L314" s="31"/>
      <c r="M314" s="141"/>
      <c r="U314" s="52"/>
      <c r="AT314" s="16" t="s">
        <v>135</v>
      </c>
      <c r="AU314" s="16" t="s">
        <v>82</v>
      </c>
    </row>
    <row r="315" spans="2:65" s="1" customFormat="1" ht="16.5" customHeight="1">
      <c r="B315" s="31"/>
      <c r="C315" s="125" t="s">
        <v>925</v>
      </c>
      <c r="D315" s="125" t="s">
        <v>126</v>
      </c>
      <c r="E315" s="126" t="s">
        <v>926</v>
      </c>
      <c r="F315" s="127" t="s">
        <v>927</v>
      </c>
      <c r="G315" s="128" t="s">
        <v>170</v>
      </c>
      <c r="H315" s="129">
        <v>50</v>
      </c>
      <c r="I315" s="130"/>
      <c r="J315" s="131">
        <f>ROUND(I315*H315,2)</f>
        <v>0</v>
      </c>
      <c r="K315" s="127" t="s">
        <v>130</v>
      </c>
      <c r="L315" s="31"/>
      <c r="M315" s="132" t="s">
        <v>19</v>
      </c>
      <c r="N315" s="133" t="s">
        <v>43</v>
      </c>
      <c r="P315" s="134">
        <f>O315*H315</f>
        <v>0</v>
      </c>
      <c r="Q315" s="134">
        <v>0</v>
      </c>
      <c r="R315" s="134">
        <f>Q315*H315</f>
        <v>0</v>
      </c>
      <c r="S315" s="134">
        <v>1.35E-4</v>
      </c>
      <c r="T315" s="134">
        <f>S315*H315</f>
        <v>6.7499999999999999E-3</v>
      </c>
      <c r="U315" s="135" t="s">
        <v>19</v>
      </c>
      <c r="AR315" s="136" t="s">
        <v>131</v>
      </c>
      <c r="AT315" s="136" t="s">
        <v>126</v>
      </c>
      <c r="AU315" s="136" t="s">
        <v>82</v>
      </c>
      <c r="AY315" s="16" t="s">
        <v>122</v>
      </c>
      <c r="BE315" s="137">
        <f>IF(N315="základní",J315,0)</f>
        <v>0</v>
      </c>
      <c r="BF315" s="137">
        <f>IF(N315="snížená",J315,0)</f>
        <v>0</v>
      </c>
      <c r="BG315" s="137">
        <f>IF(N315="zákl. přenesená",J315,0)</f>
        <v>0</v>
      </c>
      <c r="BH315" s="137">
        <f>IF(N315="sníž. přenesená",J315,0)</f>
        <v>0</v>
      </c>
      <c r="BI315" s="137">
        <f>IF(N315="nulová",J315,0)</f>
        <v>0</v>
      </c>
      <c r="BJ315" s="16" t="s">
        <v>80</v>
      </c>
      <c r="BK315" s="137">
        <f>ROUND(I315*H315,2)</f>
        <v>0</v>
      </c>
      <c r="BL315" s="16" t="s">
        <v>131</v>
      </c>
      <c r="BM315" s="136" t="s">
        <v>928</v>
      </c>
    </row>
    <row r="316" spans="2:65" s="1" customFormat="1" ht="11.25">
      <c r="B316" s="31"/>
      <c r="D316" s="138" t="s">
        <v>133</v>
      </c>
      <c r="F316" s="139" t="s">
        <v>929</v>
      </c>
      <c r="I316" s="140"/>
      <c r="L316" s="31"/>
      <c r="M316" s="141"/>
      <c r="U316" s="52"/>
      <c r="AT316" s="16" t="s">
        <v>133</v>
      </c>
      <c r="AU316" s="16" t="s">
        <v>82</v>
      </c>
    </row>
    <row r="317" spans="2:65" s="1" customFormat="1" ht="11.25">
      <c r="B317" s="31"/>
      <c r="D317" s="142" t="s">
        <v>135</v>
      </c>
      <c r="F317" s="143" t="s">
        <v>930</v>
      </c>
      <c r="I317" s="140"/>
      <c r="L317" s="31"/>
      <c r="M317" s="141"/>
      <c r="U317" s="52"/>
      <c r="AT317" s="16" t="s">
        <v>135</v>
      </c>
      <c r="AU317" s="16" t="s">
        <v>82</v>
      </c>
    </row>
    <row r="318" spans="2:65" s="1" customFormat="1" ht="16.5" customHeight="1">
      <c r="B318" s="31"/>
      <c r="C318" s="125" t="s">
        <v>931</v>
      </c>
      <c r="D318" s="125" t="s">
        <v>126</v>
      </c>
      <c r="E318" s="126" t="s">
        <v>932</v>
      </c>
      <c r="F318" s="127" t="s">
        <v>933</v>
      </c>
      <c r="G318" s="128" t="s">
        <v>170</v>
      </c>
      <c r="H318" s="129">
        <v>10</v>
      </c>
      <c r="I318" s="130"/>
      <c r="J318" s="131">
        <f>ROUND(I318*H318,2)</f>
        <v>0</v>
      </c>
      <c r="K318" s="127" t="s">
        <v>130</v>
      </c>
      <c r="L318" s="31"/>
      <c r="M318" s="132" t="s">
        <v>19</v>
      </c>
      <c r="N318" s="133" t="s">
        <v>43</v>
      </c>
      <c r="P318" s="134">
        <f>O318*H318</f>
        <v>0</v>
      </c>
      <c r="Q318" s="134">
        <v>0</v>
      </c>
      <c r="R318" s="134">
        <f>Q318*H318</f>
        <v>0</v>
      </c>
      <c r="S318" s="134">
        <v>5.0000000000000002E-5</v>
      </c>
      <c r="T318" s="134">
        <f>S318*H318</f>
        <v>5.0000000000000001E-4</v>
      </c>
      <c r="U318" s="135" t="s">
        <v>19</v>
      </c>
      <c r="AR318" s="136" t="s">
        <v>131</v>
      </c>
      <c r="AT318" s="136" t="s">
        <v>126</v>
      </c>
      <c r="AU318" s="136" t="s">
        <v>82</v>
      </c>
      <c r="AY318" s="16" t="s">
        <v>122</v>
      </c>
      <c r="BE318" s="137">
        <f>IF(N318="základní",J318,0)</f>
        <v>0</v>
      </c>
      <c r="BF318" s="137">
        <f>IF(N318="snížená",J318,0)</f>
        <v>0</v>
      </c>
      <c r="BG318" s="137">
        <f>IF(N318="zákl. přenesená",J318,0)</f>
        <v>0</v>
      </c>
      <c r="BH318" s="137">
        <f>IF(N318="sníž. přenesená",J318,0)</f>
        <v>0</v>
      </c>
      <c r="BI318" s="137">
        <f>IF(N318="nulová",J318,0)</f>
        <v>0</v>
      </c>
      <c r="BJ318" s="16" t="s">
        <v>80</v>
      </c>
      <c r="BK318" s="137">
        <f>ROUND(I318*H318,2)</f>
        <v>0</v>
      </c>
      <c r="BL318" s="16" t="s">
        <v>131</v>
      </c>
      <c r="BM318" s="136" t="s">
        <v>934</v>
      </c>
    </row>
    <row r="319" spans="2:65" s="1" customFormat="1" ht="11.25">
      <c r="B319" s="31"/>
      <c r="D319" s="138" t="s">
        <v>133</v>
      </c>
      <c r="F319" s="139" t="s">
        <v>935</v>
      </c>
      <c r="I319" s="140"/>
      <c r="L319" s="31"/>
      <c r="M319" s="141"/>
      <c r="U319" s="52"/>
      <c r="AT319" s="16" t="s">
        <v>133</v>
      </c>
      <c r="AU319" s="16" t="s">
        <v>82</v>
      </c>
    </row>
    <row r="320" spans="2:65" s="1" customFormat="1" ht="11.25">
      <c r="B320" s="31"/>
      <c r="D320" s="142" t="s">
        <v>135</v>
      </c>
      <c r="F320" s="143" t="s">
        <v>936</v>
      </c>
      <c r="I320" s="140"/>
      <c r="L320" s="31"/>
      <c r="M320" s="141"/>
      <c r="U320" s="52"/>
      <c r="AT320" s="16" t="s">
        <v>135</v>
      </c>
      <c r="AU320" s="16" t="s">
        <v>82</v>
      </c>
    </row>
    <row r="321" spans="2:65" s="1" customFormat="1" ht="16.5" customHeight="1">
      <c r="B321" s="31"/>
      <c r="C321" s="125" t="s">
        <v>937</v>
      </c>
      <c r="D321" s="125" t="s">
        <v>126</v>
      </c>
      <c r="E321" s="126" t="s">
        <v>938</v>
      </c>
      <c r="F321" s="127" t="s">
        <v>939</v>
      </c>
      <c r="G321" s="128" t="s">
        <v>170</v>
      </c>
      <c r="H321" s="129">
        <v>10</v>
      </c>
      <c r="I321" s="130"/>
      <c r="J321" s="131">
        <f>ROUND(I321*H321,2)</f>
        <v>0</v>
      </c>
      <c r="K321" s="127" t="s">
        <v>130</v>
      </c>
      <c r="L321" s="31"/>
      <c r="M321" s="132" t="s">
        <v>19</v>
      </c>
      <c r="N321" s="133" t="s">
        <v>43</v>
      </c>
      <c r="P321" s="134">
        <f>O321*H321</f>
        <v>0</v>
      </c>
      <c r="Q321" s="134">
        <v>0</v>
      </c>
      <c r="R321" s="134">
        <f>Q321*H321</f>
        <v>0</v>
      </c>
      <c r="S321" s="134">
        <v>2.1499999999999999E-4</v>
      </c>
      <c r="T321" s="134">
        <f>S321*H321</f>
        <v>2.15E-3</v>
      </c>
      <c r="U321" s="135" t="s">
        <v>19</v>
      </c>
      <c r="AR321" s="136" t="s">
        <v>131</v>
      </c>
      <c r="AT321" s="136" t="s">
        <v>126</v>
      </c>
      <c r="AU321" s="136" t="s">
        <v>82</v>
      </c>
      <c r="AY321" s="16" t="s">
        <v>122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80</v>
      </c>
      <c r="BK321" s="137">
        <f>ROUND(I321*H321,2)</f>
        <v>0</v>
      </c>
      <c r="BL321" s="16" t="s">
        <v>131</v>
      </c>
      <c r="BM321" s="136" t="s">
        <v>940</v>
      </c>
    </row>
    <row r="322" spans="2:65" s="1" customFormat="1" ht="11.25">
      <c r="B322" s="31"/>
      <c r="D322" s="138" t="s">
        <v>133</v>
      </c>
      <c r="F322" s="139" t="s">
        <v>941</v>
      </c>
      <c r="I322" s="140"/>
      <c r="L322" s="31"/>
      <c r="M322" s="141"/>
      <c r="U322" s="52"/>
      <c r="AT322" s="16" t="s">
        <v>133</v>
      </c>
      <c r="AU322" s="16" t="s">
        <v>82</v>
      </c>
    </row>
    <row r="323" spans="2:65" s="1" customFormat="1" ht="11.25">
      <c r="B323" s="31"/>
      <c r="D323" s="142" t="s">
        <v>135</v>
      </c>
      <c r="F323" s="143" t="s">
        <v>942</v>
      </c>
      <c r="I323" s="140"/>
      <c r="L323" s="31"/>
      <c r="M323" s="141"/>
      <c r="U323" s="52"/>
      <c r="AT323" s="16" t="s">
        <v>135</v>
      </c>
      <c r="AU323" s="16" t="s">
        <v>82</v>
      </c>
    </row>
    <row r="324" spans="2:65" s="1" customFormat="1" ht="16.5" customHeight="1">
      <c r="B324" s="31"/>
      <c r="C324" s="125" t="s">
        <v>943</v>
      </c>
      <c r="D324" s="125" t="s">
        <v>126</v>
      </c>
      <c r="E324" s="126" t="s">
        <v>944</v>
      </c>
      <c r="F324" s="127" t="s">
        <v>945</v>
      </c>
      <c r="G324" s="128" t="s">
        <v>170</v>
      </c>
      <c r="H324" s="129">
        <v>10</v>
      </c>
      <c r="I324" s="130"/>
      <c r="J324" s="131">
        <f>ROUND(I324*H324,2)</f>
        <v>0</v>
      </c>
      <c r="K324" s="127" t="s">
        <v>130</v>
      </c>
      <c r="L324" s="31"/>
      <c r="M324" s="132" t="s">
        <v>19</v>
      </c>
      <c r="N324" s="133" t="s">
        <v>43</v>
      </c>
      <c r="P324" s="134">
        <f>O324*H324</f>
        <v>0</v>
      </c>
      <c r="Q324" s="134">
        <v>0</v>
      </c>
      <c r="R324" s="134">
        <f>Q324*H324</f>
        <v>0</v>
      </c>
      <c r="S324" s="134">
        <v>1.5E-3</v>
      </c>
      <c r="T324" s="134">
        <f>S324*H324</f>
        <v>1.4999999999999999E-2</v>
      </c>
      <c r="U324" s="135" t="s">
        <v>19</v>
      </c>
      <c r="AR324" s="136" t="s">
        <v>131</v>
      </c>
      <c r="AT324" s="136" t="s">
        <v>126</v>
      </c>
      <c r="AU324" s="136" t="s">
        <v>82</v>
      </c>
      <c r="AY324" s="16" t="s">
        <v>122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80</v>
      </c>
      <c r="BK324" s="137">
        <f>ROUND(I324*H324,2)</f>
        <v>0</v>
      </c>
      <c r="BL324" s="16" t="s">
        <v>131</v>
      </c>
      <c r="BM324" s="136" t="s">
        <v>946</v>
      </c>
    </row>
    <row r="325" spans="2:65" s="1" customFormat="1" ht="11.25">
      <c r="B325" s="31"/>
      <c r="D325" s="138" t="s">
        <v>133</v>
      </c>
      <c r="F325" s="139" t="s">
        <v>947</v>
      </c>
      <c r="I325" s="140"/>
      <c r="L325" s="31"/>
      <c r="M325" s="141"/>
      <c r="U325" s="52"/>
      <c r="AT325" s="16" t="s">
        <v>133</v>
      </c>
      <c r="AU325" s="16" t="s">
        <v>82</v>
      </c>
    </row>
    <row r="326" spans="2:65" s="1" customFormat="1" ht="11.25">
      <c r="B326" s="31"/>
      <c r="D326" s="142" t="s">
        <v>135</v>
      </c>
      <c r="F326" s="143" t="s">
        <v>948</v>
      </c>
      <c r="I326" s="140"/>
      <c r="L326" s="31"/>
      <c r="M326" s="141"/>
      <c r="U326" s="52"/>
      <c r="AT326" s="16" t="s">
        <v>135</v>
      </c>
      <c r="AU326" s="16" t="s">
        <v>82</v>
      </c>
    </row>
    <row r="327" spans="2:65" s="1" customFormat="1" ht="16.5" customHeight="1">
      <c r="B327" s="31"/>
      <c r="C327" s="125" t="s">
        <v>425</v>
      </c>
      <c r="D327" s="125" t="s">
        <v>126</v>
      </c>
      <c r="E327" s="126" t="s">
        <v>949</v>
      </c>
      <c r="F327" s="127" t="s">
        <v>950</v>
      </c>
      <c r="G327" s="128" t="s">
        <v>321</v>
      </c>
      <c r="H327" s="129">
        <v>0.43</v>
      </c>
      <c r="I327" s="130"/>
      <c r="J327" s="131">
        <f>ROUND(I327*H327,2)</f>
        <v>0</v>
      </c>
      <c r="K327" s="127" t="s">
        <v>130</v>
      </c>
      <c r="L327" s="31"/>
      <c r="M327" s="132" t="s">
        <v>19</v>
      </c>
      <c r="N327" s="133" t="s">
        <v>43</v>
      </c>
      <c r="P327" s="134">
        <f>O327*H327</f>
        <v>0</v>
      </c>
      <c r="Q327" s="134">
        <v>0</v>
      </c>
      <c r="R327" s="134">
        <f>Q327*H327</f>
        <v>0</v>
      </c>
      <c r="S327" s="134">
        <v>0</v>
      </c>
      <c r="T327" s="134">
        <f>S327*H327</f>
        <v>0</v>
      </c>
      <c r="U327" s="135" t="s">
        <v>19</v>
      </c>
      <c r="AR327" s="136" t="s">
        <v>131</v>
      </c>
      <c r="AT327" s="136" t="s">
        <v>126</v>
      </c>
      <c r="AU327" s="136" t="s">
        <v>82</v>
      </c>
      <c r="AY327" s="16" t="s">
        <v>122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6" t="s">
        <v>80</v>
      </c>
      <c r="BK327" s="137">
        <f>ROUND(I327*H327,2)</f>
        <v>0</v>
      </c>
      <c r="BL327" s="16" t="s">
        <v>131</v>
      </c>
      <c r="BM327" s="136" t="s">
        <v>951</v>
      </c>
    </row>
    <row r="328" spans="2:65" s="1" customFormat="1" ht="19.5">
      <c r="B328" s="31"/>
      <c r="D328" s="138" t="s">
        <v>133</v>
      </c>
      <c r="F328" s="139" t="s">
        <v>952</v>
      </c>
      <c r="I328" s="140"/>
      <c r="L328" s="31"/>
      <c r="M328" s="141"/>
      <c r="U328" s="52"/>
      <c r="AT328" s="16" t="s">
        <v>133</v>
      </c>
      <c r="AU328" s="16" t="s">
        <v>82</v>
      </c>
    </row>
    <row r="329" spans="2:65" s="1" customFormat="1" ht="11.25">
      <c r="B329" s="31"/>
      <c r="D329" s="142" t="s">
        <v>135</v>
      </c>
      <c r="F329" s="143" t="s">
        <v>953</v>
      </c>
      <c r="I329" s="140"/>
      <c r="L329" s="31"/>
      <c r="M329" s="141"/>
      <c r="U329" s="52"/>
      <c r="AT329" s="16" t="s">
        <v>135</v>
      </c>
      <c r="AU329" s="16" t="s">
        <v>82</v>
      </c>
    </row>
    <row r="330" spans="2:65" s="1" customFormat="1" ht="16.5" customHeight="1">
      <c r="B330" s="31"/>
      <c r="C330" s="125" t="s">
        <v>431</v>
      </c>
      <c r="D330" s="125" t="s">
        <v>126</v>
      </c>
      <c r="E330" s="126" t="s">
        <v>954</v>
      </c>
      <c r="F330" s="127" t="s">
        <v>955</v>
      </c>
      <c r="G330" s="128" t="s">
        <v>321</v>
      </c>
      <c r="H330" s="129">
        <v>0.43</v>
      </c>
      <c r="I330" s="130"/>
      <c r="J330" s="131">
        <f>ROUND(I330*H330,2)</f>
        <v>0</v>
      </c>
      <c r="K330" s="127" t="s">
        <v>130</v>
      </c>
      <c r="L330" s="31"/>
      <c r="M330" s="132" t="s">
        <v>19</v>
      </c>
      <c r="N330" s="133" t="s">
        <v>43</v>
      </c>
      <c r="P330" s="134">
        <f>O330*H330</f>
        <v>0</v>
      </c>
      <c r="Q330" s="134">
        <v>0</v>
      </c>
      <c r="R330" s="134">
        <f>Q330*H330</f>
        <v>0</v>
      </c>
      <c r="S330" s="134">
        <v>0</v>
      </c>
      <c r="T330" s="134">
        <f>S330*H330</f>
        <v>0</v>
      </c>
      <c r="U330" s="135" t="s">
        <v>19</v>
      </c>
      <c r="AR330" s="136" t="s">
        <v>131</v>
      </c>
      <c r="AT330" s="136" t="s">
        <v>126</v>
      </c>
      <c r="AU330" s="136" t="s">
        <v>82</v>
      </c>
      <c r="AY330" s="16" t="s">
        <v>122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80</v>
      </c>
      <c r="BK330" s="137">
        <f>ROUND(I330*H330,2)</f>
        <v>0</v>
      </c>
      <c r="BL330" s="16" t="s">
        <v>131</v>
      </c>
      <c r="BM330" s="136" t="s">
        <v>956</v>
      </c>
    </row>
    <row r="331" spans="2:65" s="1" customFormat="1" ht="19.5">
      <c r="B331" s="31"/>
      <c r="D331" s="138" t="s">
        <v>133</v>
      </c>
      <c r="F331" s="139" t="s">
        <v>957</v>
      </c>
      <c r="I331" s="140"/>
      <c r="L331" s="31"/>
      <c r="M331" s="141"/>
      <c r="U331" s="52"/>
      <c r="AT331" s="16" t="s">
        <v>133</v>
      </c>
      <c r="AU331" s="16" t="s">
        <v>82</v>
      </c>
    </row>
    <row r="332" spans="2:65" s="1" customFormat="1" ht="11.25">
      <c r="B332" s="31"/>
      <c r="D332" s="142" t="s">
        <v>135</v>
      </c>
      <c r="F332" s="143" t="s">
        <v>958</v>
      </c>
      <c r="I332" s="140"/>
      <c r="L332" s="31"/>
      <c r="M332" s="141"/>
      <c r="U332" s="52"/>
      <c r="AT332" s="16" t="s">
        <v>135</v>
      </c>
      <c r="AU332" s="16" t="s">
        <v>82</v>
      </c>
    </row>
    <row r="333" spans="2:65" s="1" customFormat="1" ht="16.5" customHeight="1">
      <c r="B333" s="31"/>
      <c r="C333" s="125" t="s">
        <v>437</v>
      </c>
      <c r="D333" s="125" t="s">
        <v>126</v>
      </c>
      <c r="E333" s="126" t="s">
        <v>959</v>
      </c>
      <c r="F333" s="127" t="s">
        <v>960</v>
      </c>
      <c r="G333" s="128" t="s">
        <v>321</v>
      </c>
      <c r="H333" s="129">
        <v>0.43</v>
      </c>
      <c r="I333" s="130"/>
      <c r="J333" s="131">
        <f>ROUND(I333*H333,2)</f>
        <v>0</v>
      </c>
      <c r="K333" s="127" t="s">
        <v>130</v>
      </c>
      <c r="L333" s="31"/>
      <c r="M333" s="132" t="s">
        <v>19</v>
      </c>
      <c r="N333" s="133" t="s">
        <v>43</v>
      </c>
      <c r="P333" s="134">
        <f>O333*H333</f>
        <v>0</v>
      </c>
      <c r="Q333" s="134">
        <v>0</v>
      </c>
      <c r="R333" s="134">
        <f>Q333*H333</f>
        <v>0</v>
      </c>
      <c r="S333" s="134">
        <v>0</v>
      </c>
      <c r="T333" s="134">
        <f>S333*H333</f>
        <v>0</v>
      </c>
      <c r="U333" s="135" t="s">
        <v>19</v>
      </c>
      <c r="AR333" s="136" t="s">
        <v>131</v>
      </c>
      <c r="AT333" s="136" t="s">
        <v>126</v>
      </c>
      <c r="AU333" s="136" t="s">
        <v>82</v>
      </c>
      <c r="AY333" s="16" t="s">
        <v>122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6" t="s">
        <v>80</v>
      </c>
      <c r="BK333" s="137">
        <f>ROUND(I333*H333,2)</f>
        <v>0</v>
      </c>
      <c r="BL333" s="16" t="s">
        <v>131</v>
      </c>
      <c r="BM333" s="136" t="s">
        <v>961</v>
      </c>
    </row>
    <row r="334" spans="2:65" s="1" customFormat="1" ht="19.5">
      <c r="B334" s="31"/>
      <c r="D334" s="138" t="s">
        <v>133</v>
      </c>
      <c r="F334" s="139" t="s">
        <v>962</v>
      </c>
      <c r="I334" s="140"/>
      <c r="L334" s="31"/>
      <c r="M334" s="141"/>
      <c r="U334" s="52"/>
      <c r="AT334" s="16" t="s">
        <v>133</v>
      </c>
      <c r="AU334" s="16" t="s">
        <v>82</v>
      </c>
    </row>
    <row r="335" spans="2:65" s="1" customFormat="1" ht="11.25">
      <c r="B335" s="31"/>
      <c r="D335" s="142" t="s">
        <v>135</v>
      </c>
      <c r="F335" s="143" t="s">
        <v>963</v>
      </c>
      <c r="I335" s="140"/>
      <c r="L335" s="31"/>
      <c r="M335" s="141"/>
      <c r="U335" s="52"/>
      <c r="AT335" s="16" t="s">
        <v>135</v>
      </c>
      <c r="AU335" s="16" t="s">
        <v>82</v>
      </c>
    </row>
    <row r="336" spans="2:65" s="1" customFormat="1" ht="16.5" customHeight="1">
      <c r="B336" s="31"/>
      <c r="C336" s="125" t="s">
        <v>443</v>
      </c>
      <c r="D336" s="125" t="s">
        <v>126</v>
      </c>
      <c r="E336" s="126" t="s">
        <v>964</v>
      </c>
      <c r="F336" s="127" t="s">
        <v>965</v>
      </c>
      <c r="G336" s="128" t="s">
        <v>321</v>
      </c>
      <c r="H336" s="129">
        <v>0.43</v>
      </c>
      <c r="I336" s="130"/>
      <c r="J336" s="131">
        <f>ROUND(I336*H336,2)</f>
        <v>0</v>
      </c>
      <c r="K336" s="127" t="s">
        <v>130</v>
      </c>
      <c r="L336" s="31"/>
      <c r="M336" s="132" t="s">
        <v>19</v>
      </c>
      <c r="N336" s="133" t="s">
        <v>43</v>
      </c>
      <c r="P336" s="134">
        <f>O336*H336</f>
        <v>0</v>
      </c>
      <c r="Q336" s="134">
        <v>0</v>
      </c>
      <c r="R336" s="134">
        <f>Q336*H336</f>
        <v>0</v>
      </c>
      <c r="S336" s="134">
        <v>0</v>
      </c>
      <c r="T336" s="134">
        <f>S336*H336</f>
        <v>0</v>
      </c>
      <c r="U336" s="135" t="s">
        <v>19</v>
      </c>
      <c r="AR336" s="136" t="s">
        <v>131</v>
      </c>
      <c r="AT336" s="136" t="s">
        <v>126</v>
      </c>
      <c r="AU336" s="136" t="s">
        <v>82</v>
      </c>
      <c r="AY336" s="16" t="s">
        <v>122</v>
      </c>
      <c r="BE336" s="137">
        <f>IF(N336="základní",J336,0)</f>
        <v>0</v>
      </c>
      <c r="BF336" s="137">
        <f>IF(N336="snížená",J336,0)</f>
        <v>0</v>
      </c>
      <c r="BG336" s="137">
        <f>IF(N336="zákl. přenesená",J336,0)</f>
        <v>0</v>
      </c>
      <c r="BH336" s="137">
        <f>IF(N336="sníž. přenesená",J336,0)</f>
        <v>0</v>
      </c>
      <c r="BI336" s="137">
        <f>IF(N336="nulová",J336,0)</f>
        <v>0</v>
      </c>
      <c r="BJ336" s="16" t="s">
        <v>80</v>
      </c>
      <c r="BK336" s="137">
        <f>ROUND(I336*H336,2)</f>
        <v>0</v>
      </c>
      <c r="BL336" s="16" t="s">
        <v>131</v>
      </c>
      <c r="BM336" s="136" t="s">
        <v>966</v>
      </c>
    </row>
    <row r="337" spans="2:65" s="1" customFormat="1" ht="19.5">
      <c r="B337" s="31"/>
      <c r="D337" s="138" t="s">
        <v>133</v>
      </c>
      <c r="F337" s="139" t="s">
        <v>967</v>
      </c>
      <c r="I337" s="140"/>
      <c r="L337" s="31"/>
      <c r="M337" s="141"/>
      <c r="U337" s="52"/>
      <c r="AT337" s="16" t="s">
        <v>133</v>
      </c>
      <c r="AU337" s="16" t="s">
        <v>82</v>
      </c>
    </row>
    <row r="338" spans="2:65" s="1" customFormat="1" ht="11.25">
      <c r="B338" s="31"/>
      <c r="D338" s="142" t="s">
        <v>135</v>
      </c>
      <c r="F338" s="143" t="s">
        <v>968</v>
      </c>
      <c r="I338" s="140"/>
      <c r="L338" s="31"/>
      <c r="M338" s="141"/>
      <c r="U338" s="52"/>
      <c r="AT338" s="16" t="s">
        <v>135</v>
      </c>
      <c r="AU338" s="16" t="s">
        <v>82</v>
      </c>
    </row>
    <row r="339" spans="2:65" s="1" customFormat="1" ht="16.5" customHeight="1">
      <c r="B339" s="31"/>
      <c r="C339" s="125" t="s">
        <v>449</v>
      </c>
      <c r="D339" s="125" t="s">
        <v>126</v>
      </c>
      <c r="E339" s="126" t="s">
        <v>969</v>
      </c>
      <c r="F339" s="127" t="s">
        <v>970</v>
      </c>
      <c r="G339" s="128" t="s">
        <v>321</v>
      </c>
      <c r="H339" s="129">
        <v>0.43</v>
      </c>
      <c r="I339" s="130"/>
      <c r="J339" s="131">
        <f>ROUND(I339*H339,2)</f>
        <v>0</v>
      </c>
      <c r="K339" s="127" t="s">
        <v>130</v>
      </c>
      <c r="L339" s="31"/>
      <c r="M339" s="132" t="s">
        <v>19</v>
      </c>
      <c r="N339" s="133" t="s">
        <v>43</v>
      </c>
      <c r="P339" s="134">
        <f>O339*H339</f>
        <v>0</v>
      </c>
      <c r="Q339" s="134">
        <v>0</v>
      </c>
      <c r="R339" s="134">
        <f>Q339*H339</f>
        <v>0</v>
      </c>
      <c r="S339" s="134">
        <v>0</v>
      </c>
      <c r="T339" s="134">
        <f>S339*H339</f>
        <v>0</v>
      </c>
      <c r="U339" s="135" t="s">
        <v>19</v>
      </c>
      <c r="AR339" s="136" t="s">
        <v>131</v>
      </c>
      <c r="AT339" s="136" t="s">
        <v>126</v>
      </c>
      <c r="AU339" s="136" t="s">
        <v>82</v>
      </c>
      <c r="AY339" s="16" t="s">
        <v>122</v>
      </c>
      <c r="BE339" s="137">
        <f>IF(N339="základní",J339,0)</f>
        <v>0</v>
      </c>
      <c r="BF339" s="137">
        <f>IF(N339="snížená",J339,0)</f>
        <v>0</v>
      </c>
      <c r="BG339" s="137">
        <f>IF(N339="zákl. přenesená",J339,0)</f>
        <v>0</v>
      </c>
      <c r="BH339" s="137">
        <f>IF(N339="sníž. přenesená",J339,0)</f>
        <v>0</v>
      </c>
      <c r="BI339" s="137">
        <f>IF(N339="nulová",J339,0)</f>
        <v>0</v>
      </c>
      <c r="BJ339" s="16" t="s">
        <v>80</v>
      </c>
      <c r="BK339" s="137">
        <f>ROUND(I339*H339,2)</f>
        <v>0</v>
      </c>
      <c r="BL339" s="16" t="s">
        <v>131</v>
      </c>
      <c r="BM339" s="136" t="s">
        <v>971</v>
      </c>
    </row>
    <row r="340" spans="2:65" s="1" customFormat="1" ht="19.5">
      <c r="B340" s="31"/>
      <c r="D340" s="138" t="s">
        <v>133</v>
      </c>
      <c r="F340" s="139" t="s">
        <v>972</v>
      </c>
      <c r="I340" s="140"/>
      <c r="L340" s="31"/>
      <c r="M340" s="141"/>
      <c r="U340" s="52"/>
      <c r="AT340" s="16" t="s">
        <v>133</v>
      </c>
      <c r="AU340" s="16" t="s">
        <v>82</v>
      </c>
    </row>
    <row r="341" spans="2:65" s="1" customFormat="1" ht="11.25">
      <c r="B341" s="31"/>
      <c r="D341" s="142" t="s">
        <v>135</v>
      </c>
      <c r="F341" s="143" t="s">
        <v>973</v>
      </c>
      <c r="I341" s="140"/>
      <c r="L341" s="31"/>
      <c r="M341" s="141"/>
      <c r="U341" s="52"/>
      <c r="AT341" s="16" t="s">
        <v>135</v>
      </c>
      <c r="AU341" s="16" t="s">
        <v>82</v>
      </c>
    </row>
    <row r="342" spans="2:65" s="1" customFormat="1" ht="16.5" customHeight="1">
      <c r="B342" s="31"/>
      <c r="C342" s="125" t="s">
        <v>455</v>
      </c>
      <c r="D342" s="125" t="s">
        <v>126</v>
      </c>
      <c r="E342" s="126" t="s">
        <v>974</v>
      </c>
      <c r="F342" s="127" t="s">
        <v>975</v>
      </c>
      <c r="G342" s="128" t="s">
        <v>321</v>
      </c>
      <c r="H342" s="129">
        <v>0.43</v>
      </c>
      <c r="I342" s="130"/>
      <c r="J342" s="131">
        <f>ROUND(I342*H342,2)</f>
        <v>0</v>
      </c>
      <c r="K342" s="127" t="s">
        <v>130</v>
      </c>
      <c r="L342" s="31"/>
      <c r="M342" s="132" t="s">
        <v>19</v>
      </c>
      <c r="N342" s="133" t="s">
        <v>43</v>
      </c>
      <c r="P342" s="134">
        <f>O342*H342</f>
        <v>0</v>
      </c>
      <c r="Q342" s="134">
        <v>0</v>
      </c>
      <c r="R342" s="134">
        <f>Q342*H342</f>
        <v>0</v>
      </c>
      <c r="S342" s="134">
        <v>0</v>
      </c>
      <c r="T342" s="134">
        <f>S342*H342</f>
        <v>0</v>
      </c>
      <c r="U342" s="135" t="s">
        <v>19</v>
      </c>
      <c r="AR342" s="136" t="s">
        <v>131</v>
      </c>
      <c r="AT342" s="136" t="s">
        <v>126</v>
      </c>
      <c r="AU342" s="136" t="s">
        <v>82</v>
      </c>
      <c r="AY342" s="16" t="s">
        <v>122</v>
      </c>
      <c r="BE342" s="137">
        <f>IF(N342="základní",J342,0)</f>
        <v>0</v>
      </c>
      <c r="BF342" s="137">
        <f>IF(N342="snížená",J342,0)</f>
        <v>0</v>
      </c>
      <c r="BG342" s="137">
        <f>IF(N342="zákl. přenesená",J342,0)</f>
        <v>0</v>
      </c>
      <c r="BH342" s="137">
        <f>IF(N342="sníž. přenesená",J342,0)</f>
        <v>0</v>
      </c>
      <c r="BI342" s="137">
        <f>IF(N342="nulová",J342,0)</f>
        <v>0</v>
      </c>
      <c r="BJ342" s="16" t="s">
        <v>80</v>
      </c>
      <c r="BK342" s="137">
        <f>ROUND(I342*H342,2)</f>
        <v>0</v>
      </c>
      <c r="BL342" s="16" t="s">
        <v>131</v>
      </c>
      <c r="BM342" s="136" t="s">
        <v>976</v>
      </c>
    </row>
    <row r="343" spans="2:65" s="1" customFormat="1" ht="19.5">
      <c r="B343" s="31"/>
      <c r="D343" s="138" t="s">
        <v>133</v>
      </c>
      <c r="F343" s="139" t="s">
        <v>977</v>
      </c>
      <c r="I343" s="140"/>
      <c r="L343" s="31"/>
      <c r="M343" s="141"/>
      <c r="U343" s="52"/>
      <c r="AT343" s="16" t="s">
        <v>133</v>
      </c>
      <c r="AU343" s="16" t="s">
        <v>82</v>
      </c>
    </row>
    <row r="344" spans="2:65" s="1" customFormat="1" ht="11.25">
      <c r="B344" s="31"/>
      <c r="D344" s="142" t="s">
        <v>135</v>
      </c>
      <c r="F344" s="143" t="s">
        <v>978</v>
      </c>
      <c r="I344" s="140"/>
      <c r="L344" s="31"/>
      <c r="M344" s="141"/>
      <c r="U344" s="52"/>
      <c r="AT344" s="16" t="s">
        <v>135</v>
      </c>
      <c r="AU344" s="16" t="s">
        <v>82</v>
      </c>
    </row>
    <row r="345" spans="2:65" s="1" customFormat="1" ht="16.5" customHeight="1">
      <c r="B345" s="31"/>
      <c r="C345" s="125" t="s">
        <v>461</v>
      </c>
      <c r="D345" s="125" t="s">
        <v>126</v>
      </c>
      <c r="E345" s="126" t="s">
        <v>979</v>
      </c>
      <c r="F345" s="127" t="s">
        <v>980</v>
      </c>
      <c r="G345" s="128" t="s">
        <v>321</v>
      </c>
      <c r="H345" s="129">
        <v>0.43</v>
      </c>
      <c r="I345" s="130"/>
      <c r="J345" s="131">
        <f>ROUND(I345*H345,2)</f>
        <v>0</v>
      </c>
      <c r="K345" s="127" t="s">
        <v>130</v>
      </c>
      <c r="L345" s="31"/>
      <c r="M345" s="132" t="s">
        <v>19</v>
      </c>
      <c r="N345" s="133" t="s">
        <v>43</v>
      </c>
      <c r="P345" s="134">
        <f>O345*H345</f>
        <v>0</v>
      </c>
      <c r="Q345" s="134">
        <v>0</v>
      </c>
      <c r="R345" s="134">
        <f>Q345*H345</f>
        <v>0</v>
      </c>
      <c r="S345" s="134">
        <v>0</v>
      </c>
      <c r="T345" s="134">
        <f>S345*H345</f>
        <v>0</v>
      </c>
      <c r="U345" s="135" t="s">
        <v>19</v>
      </c>
      <c r="AR345" s="136" t="s">
        <v>131</v>
      </c>
      <c r="AT345" s="136" t="s">
        <v>126</v>
      </c>
      <c r="AU345" s="136" t="s">
        <v>82</v>
      </c>
      <c r="AY345" s="16" t="s">
        <v>122</v>
      </c>
      <c r="BE345" s="137">
        <f>IF(N345="základní",J345,0)</f>
        <v>0</v>
      </c>
      <c r="BF345" s="137">
        <f>IF(N345="snížená",J345,0)</f>
        <v>0</v>
      </c>
      <c r="BG345" s="137">
        <f>IF(N345="zákl. přenesená",J345,0)</f>
        <v>0</v>
      </c>
      <c r="BH345" s="137">
        <f>IF(N345="sníž. přenesená",J345,0)</f>
        <v>0</v>
      </c>
      <c r="BI345" s="137">
        <f>IF(N345="nulová",J345,0)</f>
        <v>0</v>
      </c>
      <c r="BJ345" s="16" t="s">
        <v>80</v>
      </c>
      <c r="BK345" s="137">
        <f>ROUND(I345*H345,2)</f>
        <v>0</v>
      </c>
      <c r="BL345" s="16" t="s">
        <v>131</v>
      </c>
      <c r="BM345" s="136" t="s">
        <v>981</v>
      </c>
    </row>
    <row r="346" spans="2:65" s="1" customFormat="1" ht="19.5">
      <c r="B346" s="31"/>
      <c r="D346" s="138" t="s">
        <v>133</v>
      </c>
      <c r="F346" s="139" t="s">
        <v>982</v>
      </c>
      <c r="I346" s="140"/>
      <c r="L346" s="31"/>
      <c r="M346" s="141"/>
      <c r="U346" s="52"/>
      <c r="AT346" s="16" t="s">
        <v>133</v>
      </c>
      <c r="AU346" s="16" t="s">
        <v>82</v>
      </c>
    </row>
    <row r="347" spans="2:65" s="1" customFormat="1" ht="11.25">
      <c r="B347" s="31"/>
      <c r="D347" s="142" t="s">
        <v>135</v>
      </c>
      <c r="F347" s="143" t="s">
        <v>983</v>
      </c>
      <c r="I347" s="140"/>
      <c r="L347" s="31"/>
      <c r="M347" s="141"/>
      <c r="U347" s="52"/>
      <c r="AT347" s="16" t="s">
        <v>135</v>
      </c>
      <c r="AU347" s="16" t="s">
        <v>82</v>
      </c>
    </row>
    <row r="348" spans="2:65" s="1" customFormat="1" ht="16.5" customHeight="1">
      <c r="B348" s="31"/>
      <c r="C348" s="125" t="s">
        <v>467</v>
      </c>
      <c r="D348" s="125" t="s">
        <v>126</v>
      </c>
      <c r="E348" s="126" t="s">
        <v>984</v>
      </c>
      <c r="F348" s="127" t="s">
        <v>985</v>
      </c>
      <c r="G348" s="128" t="s">
        <v>321</v>
      </c>
      <c r="H348" s="129">
        <v>0.43</v>
      </c>
      <c r="I348" s="130"/>
      <c r="J348" s="131">
        <f>ROUND(I348*H348,2)</f>
        <v>0</v>
      </c>
      <c r="K348" s="127" t="s">
        <v>130</v>
      </c>
      <c r="L348" s="31"/>
      <c r="M348" s="132" t="s">
        <v>19</v>
      </c>
      <c r="N348" s="133" t="s">
        <v>43</v>
      </c>
      <c r="P348" s="134">
        <f>O348*H348</f>
        <v>0</v>
      </c>
      <c r="Q348" s="134">
        <v>0</v>
      </c>
      <c r="R348" s="134">
        <f>Q348*H348</f>
        <v>0</v>
      </c>
      <c r="S348" s="134">
        <v>0</v>
      </c>
      <c r="T348" s="134">
        <f>S348*H348</f>
        <v>0</v>
      </c>
      <c r="U348" s="135" t="s">
        <v>19</v>
      </c>
      <c r="AR348" s="136" t="s">
        <v>131</v>
      </c>
      <c r="AT348" s="136" t="s">
        <v>126</v>
      </c>
      <c r="AU348" s="136" t="s">
        <v>82</v>
      </c>
      <c r="AY348" s="16" t="s">
        <v>122</v>
      </c>
      <c r="BE348" s="137">
        <f>IF(N348="základní",J348,0)</f>
        <v>0</v>
      </c>
      <c r="BF348" s="137">
        <f>IF(N348="snížená",J348,0)</f>
        <v>0</v>
      </c>
      <c r="BG348" s="137">
        <f>IF(N348="zákl. přenesená",J348,0)</f>
        <v>0</v>
      </c>
      <c r="BH348" s="137">
        <f>IF(N348="sníž. přenesená",J348,0)</f>
        <v>0</v>
      </c>
      <c r="BI348" s="137">
        <f>IF(N348="nulová",J348,0)</f>
        <v>0</v>
      </c>
      <c r="BJ348" s="16" t="s">
        <v>80</v>
      </c>
      <c r="BK348" s="137">
        <f>ROUND(I348*H348,2)</f>
        <v>0</v>
      </c>
      <c r="BL348" s="16" t="s">
        <v>131</v>
      </c>
      <c r="BM348" s="136" t="s">
        <v>986</v>
      </c>
    </row>
    <row r="349" spans="2:65" s="1" customFormat="1" ht="19.5">
      <c r="B349" s="31"/>
      <c r="D349" s="138" t="s">
        <v>133</v>
      </c>
      <c r="F349" s="139" t="s">
        <v>987</v>
      </c>
      <c r="I349" s="140"/>
      <c r="L349" s="31"/>
      <c r="M349" s="141"/>
      <c r="U349" s="52"/>
      <c r="AT349" s="16" t="s">
        <v>133</v>
      </c>
      <c r="AU349" s="16" t="s">
        <v>82</v>
      </c>
    </row>
    <row r="350" spans="2:65" s="1" customFormat="1" ht="11.25">
      <c r="B350" s="31"/>
      <c r="D350" s="142" t="s">
        <v>135</v>
      </c>
      <c r="F350" s="143" t="s">
        <v>988</v>
      </c>
      <c r="I350" s="140"/>
      <c r="L350" s="31"/>
      <c r="M350" s="141"/>
      <c r="U350" s="52"/>
      <c r="AT350" s="16" t="s">
        <v>135</v>
      </c>
      <c r="AU350" s="16" t="s">
        <v>82</v>
      </c>
    </row>
    <row r="351" spans="2:65" s="11" customFormat="1" ht="25.9" customHeight="1">
      <c r="B351" s="113"/>
      <c r="D351" s="114" t="s">
        <v>71</v>
      </c>
      <c r="E351" s="115" t="s">
        <v>138</v>
      </c>
      <c r="F351" s="115" t="s">
        <v>989</v>
      </c>
      <c r="I351" s="116"/>
      <c r="J351" s="117">
        <f>BK351</f>
        <v>0</v>
      </c>
      <c r="L351" s="113"/>
      <c r="M351" s="118"/>
      <c r="P351" s="119">
        <f>P352</f>
        <v>0</v>
      </c>
      <c r="R351" s="119">
        <f>R352</f>
        <v>6.6E-3</v>
      </c>
      <c r="T351" s="119">
        <f>T352</f>
        <v>0</v>
      </c>
      <c r="U351" s="120"/>
      <c r="AR351" s="114" t="s">
        <v>339</v>
      </c>
      <c r="AT351" s="121" t="s">
        <v>71</v>
      </c>
      <c r="AU351" s="121" t="s">
        <v>72</v>
      </c>
      <c r="AY351" s="114" t="s">
        <v>122</v>
      </c>
      <c r="BK351" s="122">
        <f>BK352</f>
        <v>0</v>
      </c>
    </row>
    <row r="352" spans="2:65" s="11" customFormat="1" ht="22.9" customHeight="1">
      <c r="B352" s="113"/>
      <c r="D352" s="114" t="s">
        <v>71</v>
      </c>
      <c r="E352" s="123" t="s">
        <v>990</v>
      </c>
      <c r="F352" s="123" t="s">
        <v>991</v>
      </c>
      <c r="I352" s="116"/>
      <c r="J352" s="124">
        <f>BK352</f>
        <v>0</v>
      </c>
      <c r="L352" s="113"/>
      <c r="M352" s="118"/>
      <c r="P352" s="119">
        <f>SUM(P353:P363)</f>
        <v>0</v>
      </c>
      <c r="R352" s="119">
        <f>SUM(R353:R363)</f>
        <v>6.6E-3</v>
      </c>
      <c r="T352" s="119">
        <f>SUM(T353:T363)</f>
        <v>0</v>
      </c>
      <c r="U352" s="120"/>
      <c r="AR352" s="114" t="s">
        <v>339</v>
      </c>
      <c r="AT352" s="121" t="s">
        <v>71</v>
      </c>
      <c r="AU352" s="121" t="s">
        <v>80</v>
      </c>
      <c r="AY352" s="114" t="s">
        <v>122</v>
      </c>
      <c r="BK352" s="122">
        <f>SUM(BK353:BK363)</f>
        <v>0</v>
      </c>
    </row>
    <row r="353" spans="2:65" s="1" customFormat="1" ht="16.5" customHeight="1">
      <c r="B353" s="31"/>
      <c r="C353" s="125" t="s">
        <v>473</v>
      </c>
      <c r="D353" s="125" t="s">
        <v>126</v>
      </c>
      <c r="E353" s="126" t="s">
        <v>992</v>
      </c>
      <c r="F353" s="127" t="s">
        <v>993</v>
      </c>
      <c r="G353" s="128" t="s">
        <v>170</v>
      </c>
      <c r="H353" s="129">
        <v>20</v>
      </c>
      <c r="I353" s="130"/>
      <c r="J353" s="131">
        <f>ROUND(I353*H353,2)</f>
        <v>0</v>
      </c>
      <c r="K353" s="127" t="s">
        <v>130</v>
      </c>
      <c r="L353" s="31"/>
      <c r="M353" s="132" t="s">
        <v>19</v>
      </c>
      <c r="N353" s="133" t="s">
        <v>43</v>
      </c>
      <c r="P353" s="134">
        <f>O353*H353</f>
        <v>0</v>
      </c>
      <c r="Q353" s="134">
        <v>0</v>
      </c>
      <c r="R353" s="134">
        <f>Q353*H353</f>
        <v>0</v>
      </c>
      <c r="S353" s="134">
        <v>0</v>
      </c>
      <c r="T353" s="134">
        <f>S353*H353</f>
        <v>0</v>
      </c>
      <c r="U353" s="135" t="s">
        <v>19</v>
      </c>
      <c r="AR353" s="136" t="s">
        <v>204</v>
      </c>
      <c r="AT353" s="136" t="s">
        <v>126</v>
      </c>
      <c r="AU353" s="136" t="s">
        <v>82</v>
      </c>
      <c r="AY353" s="16" t="s">
        <v>122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16" t="s">
        <v>80</v>
      </c>
      <c r="BK353" s="137">
        <f>ROUND(I353*H353,2)</f>
        <v>0</v>
      </c>
      <c r="BL353" s="16" t="s">
        <v>204</v>
      </c>
      <c r="BM353" s="136" t="s">
        <v>994</v>
      </c>
    </row>
    <row r="354" spans="2:65" s="1" customFormat="1" ht="11.25">
      <c r="B354" s="31"/>
      <c r="D354" s="138" t="s">
        <v>133</v>
      </c>
      <c r="F354" s="139" t="s">
        <v>995</v>
      </c>
      <c r="I354" s="140"/>
      <c r="L354" s="31"/>
      <c r="M354" s="141"/>
      <c r="U354" s="52"/>
      <c r="AT354" s="16" t="s">
        <v>133</v>
      </c>
      <c r="AU354" s="16" t="s">
        <v>82</v>
      </c>
    </row>
    <row r="355" spans="2:65" s="1" customFormat="1" ht="11.25">
      <c r="B355" s="31"/>
      <c r="D355" s="142" t="s">
        <v>135</v>
      </c>
      <c r="F355" s="143" t="s">
        <v>996</v>
      </c>
      <c r="I355" s="140"/>
      <c r="L355" s="31"/>
      <c r="M355" s="141"/>
      <c r="U355" s="52"/>
      <c r="AT355" s="16" t="s">
        <v>135</v>
      </c>
      <c r="AU355" s="16" t="s">
        <v>82</v>
      </c>
    </row>
    <row r="356" spans="2:65" s="1" customFormat="1" ht="16.5" customHeight="1">
      <c r="B356" s="31"/>
      <c r="C356" s="144" t="s">
        <v>479</v>
      </c>
      <c r="D356" s="144" t="s">
        <v>138</v>
      </c>
      <c r="E356" s="145" t="s">
        <v>997</v>
      </c>
      <c r="F356" s="146" t="s">
        <v>998</v>
      </c>
      <c r="G356" s="147" t="s">
        <v>999</v>
      </c>
      <c r="H356" s="148">
        <v>5</v>
      </c>
      <c r="I356" s="149"/>
      <c r="J356" s="150">
        <f>ROUND(I356*H356,2)</f>
        <v>0</v>
      </c>
      <c r="K356" s="146" t="s">
        <v>130</v>
      </c>
      <c r="L356" s="151"/>
      <c r="M356" s="152" t="s">
        <v>19</v>
      </c>
      <c r="N356" s="153" t="s">
        <v>43</v>
      </c>
      <c r="P356" s="134">
        <f>O356*H356</f>
        <v>0</v>
      </c>
      <c r="Q356" s="134">
        <v>3.3E-4</v>
      </c>
      <c r="R356" s="134">
        <f>Q356*H356</f>
        <v>1.65E-3</v>
      </c>
      <c r="S356" s="134">
        <v>0</v>
      </c>
      <c r="T356" s="134">
        <f>S356*H356</f>
        <v>0</v>
      </c>
      <c r="U356" s="135" t="s">
        <v>19</v>
      </c>
      <c r="AR356" s="136" t="s">
        <v>356</v>
      </c>
      <c r="AT356" s="136" t="s">
        <v>138</v>
      </c>
      <c r="AU356" s="136" t="s">
        <v>82</v>
      </c>
      <c r="AY356" s="16" t="s">
        <v>122</v>
      </c>
      <c r="BE356" s="137">
        <f>IF(N356="základní",J356,0)</f>
        <v>0</v>
      </c>
      <c r="BF356" s="137">
        <f>IF(N356="snížená",J356,0)</f>
        <v>0</v>
      </c>
      <c r="BG356" s="137">
        <f>IF(N356="zákl. přenesená",J356,0)</f>
        <v>0</v>
      </c>
      <c r="BH356" s="137">
        <f>IF(N356="sníž. přenesená",J356,0)</f>
        <v>0</v>
      </c>
      <c r="BI356" s="137">
        <f>IF(N356="nulová",J356,0)</f>
        <v>0</v>
      </c>
      <c r="BJ356" s="16" t="s">
        <v>80</v>
      </c>
      <c r="BK356" s="137">
        <f>ROUND(I356*H356,2)</f>
        <v>0</v>
      </c>
      <c r="BL356" s="16" t="s">
        <v>204</v>
      </c>
      <c r="BM356" s="136" t="s">
        <v>1000</v>
      </c>
    </row>
    <row r="357" spans="2:65" s="1" customFormat="1" ht="11.25">
      <c r="B357" s="31"/>
      <c r="D357" s="138" t="s">
        <v>133</v>
      </c>
      <c r="F357" s="139" t="s">
        <v>998</v>
      </c>
      <c r="I357" s="140"/>
      <c r="L357" s="31"/>
      <c r="M357" s="141"/>
      <c r="U357" s="52"/>
      <c r="AT357" s="16" t="s">
        <v>133</v>
      </c>
      <c r="AU357" s="16" t="s">
        <v>82</v>
      </c>
    </row>
    <row r="358" spans="2:65" s="1" customFormat="1" ht="16.5" customHeight="1">
      <c r="B358" s="31"/>
      <c r="C358" s="144" t="s">
        <v>485</v>
      </c>
      <c r="D358" s="144" t="s">
        <v>138</v>
      </c>
      <c r="E358" s="145" t="s">
        <v>1001</v>
      </c>
      <c r="F358" s="146" t="s">
        <v>1002</v>
      </c>
      <c r="G358" s="147" t="s">
        <v>999</v>
      </c>
      <c r="H358" s="148">
        <v>5</v>
      </c>
      <c r="I358" s="149"/>
      <c r="J358" s="150">
        <f>ROUND(I358*H358,2)</f>
        <v>0</v>
      </c>
      <c r="K358" s="146" t="s">
        <v>19</v>
      </c>
      <c r="L358" s="151"/>
      <c r="M358" s="152" t="s">
        <v>19</v>
      </c>
      <c r="N358" s="153" t="s">
        <v>43</v>
      </c>
      <c r="P358" s="134">
        <f>O358*H358</f>
        <v>0</v>
      </c>
      <c r="Q358" s="134">
        <v>3.3E-4</v>
      </c>
      <c r="R358" s="134">
        <f>Q358*H358</f>
        <v>1.65E-3</v>
      </c>
      <c r="S358" s="134">
        <v>0</v>
      </c>
      <c r="T358" s="134">
        <f>S358*H358</f>
        <v>0</v>
      </c>
      <c r="U358" s="135" t="s">
        <v>19</v>
      </c>
      <c r="AR358" s="136" t="s">
        <v>356</v>
      </c>
      <c r="AT358" s="136" t="s">
        <v>138</v>
      </c>
      <c r="AU358" s="136" t="s">
        <v>82</v>
      </c>
      <c r="AY358" s="16" t="s">
        <v>122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6" t="s">
        <v>80</v>
      </c>
      <c r="BK358" s="137">
        <f>ROUND(I358*H358,2)</f>
        <v>0</v>
      </c>
      <c r="BL358" s="16" t="s">
        <v>204</v>
      </c>
      <c r="BM358" s="136" t="s">
        <v>1003</v>
      </c>
    </row>
    <row r="359" spans="2:65" s="1" customFormat="1" ht="11.25">
      <c r="B359" s="31"/>
      <c r="D359" s="138" t="s">
        <v>133</v>
      </c>
      <c r="F359" s="139" t="s">
        <v>1002</v>
      </c>
      <c r="I359" s="140"/>
      <c r="L359" s="31"/>
      <c r="M359" s="141"/>
      <c r="U359" s="52"/>
      <c r="AT359" s="16" t="s">
        <v>133</v>
      </c>
      <c r="AU359" s="16" t="s">
        <v>82</v>
      </c>
    </row>
    <row r="360" spans="2:65" s="1" customFormat="1" ht="16.5" customHeight="1">
      <c r="B360" s="31"/>
      <c r="C360" s="144" t="s">
        <v>491</v>
      </c>
      <c r="D360" s="144" t="s">
        <v>138</v>
      </c>
      <c r="E360" s="145" t="s">
        <v>1004</v>
      </c>
      <c r="F360" s="146" t="s">
        <v>1005</v>
      </c>
      <c r="G360" s="147" t="s">
        <v>999</v>
      </c>
      <c r="H360" s="148">
        <v>5</v>
      </c>
      <c r="I360" s="149"/>
      <c r="J360" s="150">
        <f>ROUND(I360*H360,2)</f>
        <v>0</v>
      </c>
      <c r="K360" s="146" t="s">
        <v>19</v>
      </c>
      <c r="L360" s="151"/>
      <c r="M360" s="152" t="s">
        <v>19</v>
      </c>
      <c r="N360" s="153" t="s">
        <v>43</v>
      </c>
      <c r="P360" s="134">
        <f>O360*H360</f>
        <v>0</v>
      </c>
      <c r="Q360" s="134">
        <v>3.3E-4</v>
      </c>
      <c r="R360" s="134">
        <f>Q360*H360</f>
        <v>1.65E-3</v>
      </c>
      <c r="S360" s="134">
        <v>0</v>
      </c>
      <c r="T360" s="134">
        <f>S360*H360</f>
        <v>0</v>
      </c>
      <c r="U360" s="135" t="s">
        <v>19</v>
      </c>
      <c r="AR360" s="136" t="s">
        <v>356</v>
      </c>
      <c r="AT360" s="136" t="s">
        <v>138</v>
      </c>
      <c r="AU360" s="136" t="s">
        <v>82</v>
      </c>
      <c r="AY360" s="16" t="s">
        <v>122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6" t="s">
        <v>80</v>
      </c>
      <c r="BK360" s="137">
        <f>ROUND(I360*H360,2)</f>
        <v>0</v>
      </c>
      <c r="BL360" s="16" t="s">
        <v>204</v>
      </c>
      <c r="BM360" s="136" t="s">
        <v>1006</v>
      </c>
    </row>
    <row r="361" spans="2:65" s="1" customFormat="1" ht="11.25">
      <c r="B361" s="31"/>
      <c r="D361" s="138" t="s">
        <v>133</v>
      </c>
      <c r="F361" s="139" t="s">
        <v>1005</v>
      </c>
      <c r="I361" s="140"/>
      <c r="L361" s="31"/>
      <c r="M361" s="141"/>
      <c r="U361" s="52"/>
      <c r="AT361" s="16" t="s">
        <v>133</v>
      </c>
      <c r="AU361" s="16" t="s">
        <v>82</v>
      </c>
    </row>
    <row r="362" spans="2:65" s="1" customFormat="1" ht="16.5" customHeight="1">
      <c r="B362" s="31"/>
      <c r="C362" s="144" t="s">
        <v>497</v>
      </c>
      <c r="D362" s="144" t="s">
        <v>138</v>
      </c>
      <c r="E362" s="145" t="s">
        <v>1007</v>
      </c>
      <c r="F362" s="146" t="s">
        <v>1008</v>
      </c>
      <c r="G362" s="147" t="s">
        <v>999</v>
      </c>
      <c r="H362" s="148">
        <v>5</v>
      </c>
      <c r="I362" s="149"/>
      <c r="J362" s="150">
        <f>ROUND(I362*H362,2)</f>
        <v>0</v>
      </c>
      <c r="K362" s="146" t="s">
        <v>19</v>
      </c>
      <c r="L362" s="151"/>
      <c r="M362" s="152" t="s">
        <v>19</v>
      </c>
      <c r="N362" s="153" t="s">
        <v>43</v>
      </c>
      <c r="P362" s="134">
        <f>O362*H362</f>
        <v>0</v>
      </c>
      <c r="Q362" s="134">
        <v>3.3E-4</v>
      </c>
      <c r="R362" s="134">
        <f>Q362*H362</f>
        <v>1.65E-3</v>
      </c>
      <c r="S362" s="134">
        <v>0</v>
      </c>
      <c r="T362" s="134">
        <f>S362*H362</f>
        <v>0</v>
      </c>
      <c r="U362" s="135" t="s">
        <v>19</v>
      </c>
      <c r="AR362" s="136" t="s">
        <v>356</v>
      </c>
      <c r="AT362" s="136" t="s">
        <v>138</v>
      </c>
      <c r="AU362" s="136" t="s">
        <v>82</v>
      </c>
      <c r="AY362" s="16" t="s">
        <v>122</v>
      </c>
      <c r="BE362" s="137">
        <f>IF(N362="základní",J362,0)</f>
        <v>0</v>
      </c>
      <c r="BF362" s="137">
        <f>IF(N362="snížená",J362,0)</f>
        <v>0</v>
      </c>
      <c r="BG362" s="137">
        <f>IF(N362="zákl. přenesená",J362,0)</f>
        <v>0</v>
      </c>
      <c r="BH362" s="137">
        <f>IF(N362="sníž. přenesená",J362,0)</f>
        <v>0</v>
      </c>
      <c r="BI362" s="137">
        <f>IF(N362="nulová",J362,0)</f>
        <v>0</v>
      </c>
      <c r="BJ362" s="16" t="s">
        <v>80</v>
      </c>
      <c r="BK362" s="137">
        <f>ROUND(I362*H362,2)</f>
        <v>0</v>
      </c>
      <c r="BL362" s="16" t="s">
        <v>204</v>
      </c>
      <c r="BM362" s="136" t="s">
        <v>1009</v>
      </c>
    </row>
    <row r="363" spans="2:65" s="1" customFormat="1" ht="11.25">
      <c r="B363" s="31"/>
      <c r="D363" s="138" t="s">
        <v>133</v>
      </c>
      <c r="F363" s="139" t="s">
        <v>1008</v>
      </c>
      <c r="I363" s="140"/>
      <c r="L363" s="31"/>
      <c r="M363" s="168"/>
      <c r="N363" s="169"/>
      <c r="O363" s="169"/>
      <c r="P363" s="169"/>
      <c r="Q363" s="169"/>
      <c r="R363" s="169"/>
      <c r="S363" s="169"/>
      <c r="T363" s="169"/>
      <c r="U363" s="170"/>
      <c r="AT363" s="16" t="s">
        <v>133</v>
      </c>
      <c r="AU363" s="16" t="s">
        <v>82</v>
      </c>
    </row>
    <row r="364" spans="2:65" s="1" customFormat="1" ht="6.95" customHeight="1">
      <c r="B364" s="40"/>
      <c r="C364" s="41"/>
      <c r="D364" s="41"/>
      <c r="E364" s="41"/>
      <c r="F364" s="41"/>
      <c r="G364" s="41"/>
      <c r="H364" s="41"/>
      <c r="I364" s="41"/>
      <c r="J364" s="41"/>
      <c r="K364" s="41"/>
      <c r="L364" s="31"/>
    </row>
  </sheetData>
  <sheetProtection algorithmName="SHA-512" hashValue="EUxVJXSWTVNBEfCNwuDBGkPS16AaW2YpMBVhI2QOrJrhtNzjysNF06wJLhoRH9c3Let+FQDUiXXxr+ObQgizsA==" saltValue="7YLK+wahzMHkn7tPVEdFpa9qEPq8PC97zIDJ9oA+Jt1ahUHQySQmn8S8KLXeyyzdfSk0dRyH+UU2GCA4ZqB2NQ==" spinCount="100000" sheet="1" objects="1" scenarios="1" formatColumns="0" formatRows="0" autoFilter="0"/>
  <autoFilter ref="C82:K363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5" r:id="rId2" xr:uid="{00000000-0004-0000-0200-000001000000}"/>
    <hyperlink ref="F100" r:id="rId3" xr:uid="{00000000-0004-0000-0200-000002000000}"/>
    <hyperlink ref="F105" r:id="rId4" xr:uid="{00000000-0004-0000-0200-000003000000}"/>
    <hyperlink ref="F110" r:id="rId5" xr:uid="{00000000-0004-0000-0200-000004000000}"/>
    <hyperlink ref="F115" r:id="rId6" xr:uid="{00000000-0004-0000-0200-000005000000}"/>
    <hyperlink ref="F124" r:id="rId7" xr:uid="{00000000-0004-0000-0200-000006000000}"/>
    <hyperlink ref="F129" r:id="rId8" xr:uid="{00000000-0004-0000-0200-000007000000}"/>
    <hyperlink ref="F134" r:id="rId9" xr:uid="{00000000-0004-0000-0200-000008000000}"/>
    <hyperlink ref="F137" r:id="rId10" xr:uid="{00000000-0004-0000-0200-000009000000}"/>
    <hyperlink ref="F142" r:id="rId11" xr:uid="{00000000-0004-0000-0200-00000A000000}"/>
    <hyperlink ref="F147" r:id="rId12" xr:uid="{00000000-0004-0000-0200-00000B000000}"/>
    <hyperlink ref="F152" r:id="rId13" xr:uid="{00000000-0004-0000-0200-00000C000000}"/>
    <hyperlink ref="F159" r:id="rId14" xr:uid="{00000000-0004-0000-0200-00000D000000}"/>
    <hyperlink ref="F164" r:id="rId15" xr:uid="{00000000-0004-0000-0200-00000E000000}"/>
    <hyperlink ref="F167" r:id="rId16" xr:uid="{00000000-0004-0000-0200-00000F000000}"/>
    <hyperlink ref="F174" r:id="rId17" xr:uid="{00000000-0004-0000-0200-000010000000}"/>
    <hyperlink ref="F179" r:id="rId18" xr:uid="{00000000-0004-0000-0200-000011000000}"/>
    <hyperlink ref="F184" r:id="rId19" xr:uid="{00000000-0004-0000-0200-000012000000}"/>
    <hyperlink ref="F189" r:id="rId20" xr:uid="{00000000-0004-0000-0200-000013000000}"/>
    <hyperlink ref="F194" r:id="rId21" xr:uid="{00000000-0004-0000-0200-000014000000}"/>
    <hyperlink ref="F199" r:id="rId22" xr:uid="{00000000-0004-0000-0200-000015000000}"/>
    <hyperlink ref="F204" r:id="rId23" xr:uid="{00000000-0004-0000-0200-000016000000}"/>
    <hyperlink ref="F211" r:id="rId24" xr:uid="{00000000-0004-0000-0200-000017000000}"/>
    <hyperlink ref="F216" r:id="rId25" xr:uid="{00000000-0004-0000-0200-000018000000}"/>
    <hyperlink ref="F221" r:id="rId26" xr:uid="{00000000-0004-0000-0200-000019000000}"/>
    <hyperlink ref="F226" r:id="rId27" xr:uid="{00000000-0004-0000-0200-00001A000000}"/>
    <hyperlink ref="F233" r:id="rId28" xr:uid="{00000000-0004-0000-0200-00001B000000}"/>
    <hyperlink ref="F236" r:id="rId29" xr:uid="{00000000-0004-0000-0200-00001C000000}"/>
    <hyperlink ref="F239" r:id="rId30" xr:uid="{00000000-0004-0000-0200-00001D000000}"/>
    <hyperlink ref="F242" r:id="rId31" xr:uid="{00000000-0004-0000-0200-00001E000000}"/>
    <hyperlink ref="F245" r:id="rId32" xr:uid="{00000000-0004-0000-0200-00001F000000}"/>
    <hyperlink ref="F248" r:id="rId33" xr:uid="{00000000-0004-0000-0200-000020000000}"/>
    <hyperlink ref="F251" r:id="rId34" xr:uid="{00000000-0004-0000-0200-000021000000}"/>
    <hyperlink ref="F254" r:id="rId35" xr:uid="{00000000-0004-0000-0200-000022000000}"/>
    <hyperlink ref="F257" r:id="rId36" xr:uid="{00000000-0004-0000-0200-000023000000}"/>
    <hyperlink ref="F260" r:id="rId37" xr:uid="{00000000-0004-0000-0200-000024000000}"/>
    <hyperlink ref="F263" r:id="rId38" xr:uid="{00000000-0004-0000-0200-000025000000}"/>
    <hyperlink ref="F266" r:id="rId39" xr:uid="{00000000-0004-0000-0200-000026000000}"/>
    <hyperlink ref="F269" r:id="rId40" xr:uid="{00000000-0004-0000-0200-000027000000}"/>
    <hyperlink ref="F272" r:id="rId41" xr:uid="{00000000-0004-0000-0200-000028000000}"/>
    <hyperlink ref="F275" r:id="rId42" xr:uid="{00000000-0004-0000-0200-000029000000}"/>
    <hyperlink ref="F278" r:id="rId43" xr:uid="{00000000-0004-0000-0200-00002A000000}"/>
    <hyperlink ref="F281" r:id="rId44" xr:uid="{00000000-0004-0000-0200-00002B000000}"/>
    <hyperlink ref="F284" r:id="rId45" xr:uid="{00000000-0004-0000-0200-00002C000000}"/>
    <hyperlink ref="F287" r:id="rId46" xr:uid="{00000000-0004-0000-0200-00002D000000}"/>
    <hyperlink ref="F290" r:id="rId47" xr:uid="{00000000-0004-0000-0200-00002E000000}"/>
    <hyperlink ref="F293" r:id="rId48" xr:uid="{00000000-0004-0000-0200-00002F000000}"/>
    <hyperlink ref="F296" r:id="rId49" xr:uid="{00000000-0004-0000-0200-000030000000}"/>
    <hyperlink ref="F299" r:id="rId50" xr:uid="{00000000-0004-0000-0200-000031000000}"/>
    <hyperlink ref="F302" r:id="rId51" xr:uid="{00000000-0004-0000-0200-000032000000}"/>
    <hyperlink ref="F305" r:id="rId52" xr:uid="{00000000-0004-0000-0200-000033000000}"/>
    <hyperlink ref="F308" r:id="rId53" xr:uid="{00000000-0004-0000-0200-000034000000}"/>
    <hyperlink ref="F311" r:id="rId54" xr:uid="{00000000-0004-0000-0200-000035000000}"/>
    <hyperlink ref="F314" r:id="rId55" xr:uid="{00000000-0004-0000-0200-000036000000}"/>
    <hyperlink ref="F317" r:id="rId56" xr:uid="{00000000-0004-0000-0200-000037000000}"/>
    <hyperlink ref="F320" r:id="rId57" xr:uid="{00000000-0004-0000-0200-000038000000}"/>
    <hyperlink ref="F323" r:id="rId58" xr:uid="{00000000-0004-0000-0200-000039000000}"/>
    <hyperlink ref="F326" r:id="rId59" xr:uid="{00000000-0004-0000-0200-00003A000000}"/>
    <hyperlink ref="F329" r:id="rId60" xr:uid="{00000000-0004-0000-0200-00003B000000}"/>
    <hyperlink ref="F332" r:id="rId61" xr:uid="{00000000-0004-0000-0200-00003C000000}"/>
    <hyperlink ref="F335" r:id="rId62" xr:uid="{00000000-0004-0000-0200-00003D000000}"/>
    <hyperlink ref="F338" r:id="rId63" xr:uid="{00000000-0004-0000-0200-00003E000000}"/>
    <hyperlink ref="F341" r:id="rId64" xr:uid="{00000000-0004-0000-0200-00003F000000}"/>
    <hyperlink ref="F344" r:id="rId65" xr:uid="{00000000-0004-0000-0200-000040000000}"/>
    <hyperlink ref="F347" r:id="rId66" xr:uid="{00000000-0004-0000-0200-000041000000}"/>
    <hyperlink ref="F350" r:id="rId67" xr:uid="{00000000-0004-0000-0200-000042000000}"/>
    <hyperlink ref="F355" r:id="rId68" xr:uid="{00000000-0004-0000-0200-00004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6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Údržba a opravy elektronických zabezpečovacích a slaboproudých systémů OŘ UNL 2025 - 2029</v>
      </c>
      <c r="F7" s="296"/>
      <c r="G7" s="296"/>
      <c r="H7" s="296"/>
      <c r="L7" s="19"/>
    </row>
    <row r="8" spans="2:46" s="1" customFormat="1" ht="12" customHeight="1">
      <c r="B8" s="31"/>
      <c r="D8" s="26" t="s">
        <v>97</v>
      </c>
      <c r="L8" s="31"/>
    </row>
    <row r="9" spans="2:46" s="1" customFormat="1" ht="16.5" customHeight="1">
      <c r="B9" s="31"/>
      <c r="E9" s="258" t="s">
        <v>1010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23. 4. 2025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22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38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7">
        <f>ROUND((SUM(BE82:BE221)),  2)</f>
        <v>0</v>
      </c>
      <c r="I33" s="88">
        <v>0.21</v>
      </c>
      <c r="J33" s="87">
        <f>ROUND(((SUM(BE82:BE221))*I33),  2)</f>
        <v>0</v>
      </c>
      <c r="L33" s="31"/>
    </row>
    <row r="34" spans="2:12" s="1" customFormat="1" ht="14.45" customHeight="1">
      <c r="B34" s="31"/>
      <c r="E34" s="26" t="s">
        <v>44</v>
      </c>
      <c r="F34" s="87">
        <f>ROUND((SUM(BF82:BF221)),  2)</f>
        <v>0</v>
      </c>
      <c r="I34" s="88">
        <v>0.15</v>
      </c>
      <c r="J34" s="87">
        <f>ROUND(((SUM(BF82:BF221))*I34),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7">
        <f>ROUND((SUM(BG82:BG221)),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7">
        <f>ROUND((SUM(BH82:BH221)),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7">
        <f>ROUND((SUM(BI82:BI221)),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48</v>
      </c>
      <c r="E39" s="53"/>
      <c r="F39" s="53"/>
      <c r="G39" s="91" t="s">
        <v>49</v>
      </c>
      <c r="H39" s="92" t="s">
        <v>50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Údržba a opravy elektronických zabezpečovacích a slaboproudých systémů OŘ UNL 2025 - 2029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97</v>
      </c>
      <c r="L49" s="31"/>
    </row>
    <row r="50" spans="2:47" s="1" customFormat="1" ht="16.5" customHeight="1">
      <c r="B50" s="31"/>
      <c r="E50" s="258" t="str">
        <f>E9</f>
        <v>03 - KAMEROVÉ SYSTÉMY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23. 4. 2025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ortganizace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35</v>
      </c>
      <c r="J55" s="29" t="str">
        <f>E24</f>
        <v>Správa železnic, státní ortganizace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100</v>
      </c>
      <c r="D57" s="89"/>
      <c r="E57" s="89"/>
      <c r="F57" s="89"/>
      <c r="G57" s="89"/>
      <c r="H57" s="89"/>
      <c r="I57" s="89"/>
      <c r="J57" s="96" t="s">
        <v>101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70</v>
      </c>
      <c r="J59" s="62">
        <f>J82</f>
        <v>0</v>
      </c>
      <c r="L59" s="31"/>
      <c r="AU59" s="16" t="s">
        <v>102</v>
      </c>
    </row>
    <row r="60" spans="2:47" s="8" customFormat="1" ht="24.95" customHeight="1">
      <c r="B60" s="98"/>
      <c r="D60" s="99" t="s">
        <v>103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104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customHeight="1">
      <c r="B62" s="102"/>
      <c r="D62" s="103" t="s">
        <v>522</v>
      </c>
      <c r="E62" s="104"/>
      <c r="F62" s="104"/>
      <c r="G62" s="104"/>
      <c r="H62" s="104"/>
      <c r="I62" s="104"/>
      <c r="J62" s="105">
        <f>J96</f>
        <v>0</v>
      </c>
      <c r="L62" s="102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106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295" t="str">
        <f>E7</f>
        <v>Údržba a opravy elektronických zabezpečovacích a slaboproudých systémů OŘ UNL 2025 - 2029</v>
      </c>
      <c r="F72" s="296"/>
      <c r="G72" s="296"/>
      <c r="H72" s="296"/>
      <c r="L72" s="31"/>
    </row>
    <row r="73" spans="2:12" s="1" customFormat="1" ht="12" customHeight="1">
      <c r="B73" s="31"/>
      <c r="C73" s="26" t="s">
        <v>97</v>
      </c>
      <c r="L73" s="31"/>
    </row>
    <row r="74" spans="2:12" s="1" customFormat="1" ht="16.5" customHeight="1">
      <c r="B74" s="31"/>
      <c r="E74" s="258" t="str">
        <f>E9</f>
        <v>03 - KAMEROVÉ SYSTÉMY</v>
      </c>
      <c r="F74" s="297"/>
      <c r="G74" s="297"/>
      <c r="H74" s="297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 xml:space="preserve"> </v>
      </c>
      <c r="I76" s="26" t="s">
        <v>23</v>
      </c>
      <c r="J76" s="48" t="str">
        <f>IF(J12="","",J12)</f>
        <v>23. 4. 2025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Správa železnic, státní ortganizace</v>
      </c>
      <c r="I78" s="26" t="s">
        <v>33</v>
      </c>
      <c r="J78" s="29" t="str">
        <f>E21</f>
        <v xml:space="preserve"> </v>
      </c>
      <c r="L78" s="31"/>
    </row>
    <row r="79" spans="2:12" s="1" customFormat="1" ht="25.7" customHeight="1">
      <c r="B79" s="31"/>
      <c r="C79" s="26" t="s">
        <v>31</v>
      </c>
      <c r="F79" s="24" t="str">
        <f>IF(E18="","",E18)</f>
        <v>Vyplň údaj</v>
      </c>
      <c r="I79" s="26" t="s">
        <v>35</v>
      </c>
      <c r="J79" s="29" t="str">
        <f>E24</f>
        <v>Správa železnic, státní ortganizace</v>
      </c>
      <c r="L79" s="31"/>
    </row>
    <row r="80" spans="2:12" s="1" customFormat="1" ht="10.35" customHeight="1">
      <c r="B80" s="31"/>
      <c r="L80" s="31"/>
    </row>
    <row r="81" spans="2:65" s="10" customFormat="1" ht="29.25" customHeight="1">
      <c r="B81" s="106"/>
      <c r="C81" s="107" t="s">
        <v>107</v>
      </c>
      <c r="D81" s="108" t="s">
        <v>57</v>
      </c>
      <c r="E81" s="108" t="s">
        <v>53</v>
      </c>
      <c r="F81" s="108" t="s">
        <v>54</v>
      </c>
      <c r="G81" s="108" t="s">
        <v>108</v>
      </c>
      <c r="H81" s="108" t="s">
        <v>109</v>
      </c>
      <c r="I81" s="108" t="s">
        <v>110</v>
      </c>
      <c r="J81" s="108" t="s">
        <v>101</v>
      </c>
      <c r="K81" s="109" t="s">
        <v>111</v>
      </c>
      <c r="L81" s="106"/>
      <c r="M81" s="55" t="s">
        <v>19</v>
      </c>
      <c r="N81" s="56" t="s">
        <v>42</v>
      </c>
      <c r="O81" s="56" t="s">
        <v>112</v>
      </c>
      <c r="P81" s="56" t="s">
        <v>113</v>
      </c>
      <c r="Q81" s="56" t="s">
        <v>114</v>
      </c>
      <c r="R81" s="56" t="s">
        <v>115</v>
      </c>
      <c r="S81" s="56" t="s">
        <v>116</v>
      </c>
      <c r="T81" s="56" t="s">
        <v>117</v>
      </c>
      <c r="U81" s="57" t="s">
        <v>118</v>
      </c>
    </row>
    <row r="82" spans="2:65" s="1" customFormat="1" ht="22.9" customHeight="1">
      <c r="B82" s="31"/>
      <c r="C82" s="60" t="s">
        <v>119</v>
      </c>
      <c r="J82" s="110">
        <f>BK82</f>
        <v>0</v>
      </c>
      <c r="L82" s="31"/>
      <c r="M82" s="58"/>
      <c r="N82" s="49"/>
      <c r="O82" s="49"/>
      <c r="P82" s="111">
        <f>P83</f>
        <v>0</v>
      </c>
      <c r="Q82" s="49"/>
      <c r="R82" s="111">
        <f>R83</f>
        <v>0.38144999999999996</v>
      </c>
      <c r="S82" s="49"/>
      <c r="T82" s="111">
        <f>T83</f>
        <v>5.074E-2</v>
      </c>
      <c r="U82" s="50"/>
      <c r="AT82" s="16" t="s">
        <v>71</v>
      </c>
      <c r="AU82" s="16" t="s">
        <v>102</v>
      </c>
      <c r="BK82" s="112">
        <f>BK83</f>
        <v>0</v>
      </c>
    </row>
    <row r="83" spans="2:65" s="11" customFormat="1" ht="25.9" customHeight="1">
      <c r="B83" s="113"/>
      <c r="D83" s="114" t="s">
        <v>71</v>
      </c>
      <c r="E83" s="115" t="s">
        <v>120</v>
      </c>
      <c r="F83" s="115" t="s">
        <v>121</v>
      </c>
      <c r="I83" s="116"/>
      <c r="J83" s="117">
        <f>BK83</f>
        <v>0</v>
      </c>
      <c r="L83" s="113"/>
      <c r="M83" s="118"/>
      <c r="P83" s="119">
        <f>P84+P96</f>
        <v>0</v>
      </c>
      <c r="R83" s="119">
        <f>R84+R96</f>
        <v>0.38144999999999996</v>
      </c>
      <c r="T83" s="119">
        <f>T84+T96</f>
        <v>5.074E-2</v>
      </c>
      <c r="U83" s="120"/>
      <c r="AR83" s="114" t="s">
        <v>82</v>
      </c>
      <c r="AT83" s="121" t="s">
        <v>71</v>
      </c>
      <c r="AU83" s="121" t="s">
        <v>72</v>
      </c>
      <c r="AY83" s="114" t="s">
        <v>122</v>
      </c>
      <c r="BK83" s="122">
        <f>BK84+BK96</f>
        <v>0</v>
      </c>
    </row>
    <row r="84" spans="2:65" s="11" customFormat="1" ht="22.9" customHeight="1">
      <c r="B84" s="113"/>
      <c r="D84" s="114" t="s">
        <v>71</v>
      </c>
      <c r="E84" s="123" t="s">
        <v>123</v>
      </c>
      <c r="F84" s="123" t="s">
        <v>124</v>
      </c>
      <c r="I84" s="116"/>
      <c r="J84" s="124">
        <f>BK84</f>
        <v>0</v>
      </c>
      <c r="L84" s="113"/>
      <c r="M84" s="118"/>
      <c r="P84" s="119">
        <f>SUM(P85:P95)</f>
        <v>0</v>
      </c>
      <c r="R84" s="119">
        <f>SUM(R85:R95)</f>
        <v>0.11900000000000001</v>
      </c>
      <c r="T84" s="119">
        <f>SUM(T85:T95)</f>
        <v>0</v>
      </c>
      <c r="U84" s="120"/>
      <c r="AR84" s="114" t="s">
        <v>82</v>
      </c>
      <c r="AT84" s="121" t="s">
        <v>71</v>
      </c>
      <c r="AU84" s="121" t="s">
        <v>80</v>
      </c>
      <c r="AY84" s="114" t="s">
        <v>122</v>
      </c>
      <c r="BK84" s="122">
        <f>SUM(BK85:BK95)</f>
        <v>0</v>
      </c>
    </row>
    <row r="85" spans="2:65" s="1" customFormat="1" ht="16.5" customHeight="1">
      <c r="B85" s="31"/>
      <c r="C85" s="125" t="s">
        <v>637</v>
      </c>
      <c r="D85" s="125" t="s">
        <v>126</v>
      </c>
      <c r="E85" s="126" t="s">
        <v>1011</v>
      </c>
      <c r="F85" s="127" t="s">
        <v>1012</v>
      </c>
      <c r="G85" s="128" t="s">
        <v>129</v>
      </c>
      <c r="H85" s="129">
        <v>100</v>
      </c>
      <c r="I85" s="130"/>
      <c r="J85" s="131">
        <f>ROUND(I85*H85,2)</f>
        <v>0</v>
      </c>
      <c r="K85" s="127" t="s">
        <v>130</v>
      </c>
      <c r="L85" s="31"/>
      <c r="M85" s="132" t="s">
        <v>19</v>
      </c>
      <c r="N85" s="133" t="s">
        <v>43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4">
        <f>S85*H85</f>
        <v>0</v>
      </c>
      <c r="U85" s="135" t="s">
        <v>19</v>
      </c>
      <c r="AR85" s="136" t="s">
        <v>131</v>
      </c>
      <c r="AT85" s="136" t="s">
        <v>126</v>
      </c>
      <c r="AU85" s="136" t="s">
        <v>82</v>
      </c>
      <c r="AY85" s="16" t="s">
        <v>122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6" t="s">
        <v>80</v>
      </c>
      <c r="BK85" s="137">
        <f>ROUND(I85*H85,2)</f>
        <v>0</v>
      </c>
      <c r="BL85" s="16" t="s">
        <v>131</v>
      </c>
      <c r="BM85" s="136" t="s">
        <v>1013</v>
      </c>
    </row>
    <row r="86" spans="2:65" s="1" customFormat="1" ht="11.25">
      <c r="B86" s="31"/>
      <c r="D86" s="138" t="s">
        <v>133</v>
      </c>
      <c r="F86" s="139" t="s">
        <v>1014</v>
      </c>
      <c r="I86" s="140"/>
      <c r="L86" s="31"/>
      <c r="M86" s="141"/>
      <c r="U86" s="52"/>
      <c r="AT86" s="16" t="s">
        <v>133</v>
      </c>
      <c r="AU86" s="16" t="s">
        <v>82</v>
      </c>
    </row>
    <row r="87" spans="2:65" s="1" customFormat="1" ht="11.25">
      <c r="B87" s="31"/>
      <c r="D87" s="142" t="s">
        <v>135</v>
      </c>
      <c r="F87" s="143" t="s">
        <v>1015</v>
      </c>
      <c r="I87" s="140"/>
      <c r="L87" s="31"/>
      <c r="M87" s="141"/>
      <c r="U87" s="52"/>
      <c r="AT87" s="16" t="s">
        <v>135</v>
      </c>
      <c r="AU87" s="16" t="s">
        <v>82</v>
      </c>
    </row>
    <row r="88" spans="2:65" s="1" customFormat="1" ht="16.5" customHeight="1">
      <c r="B88" s="31"/>
      <c r="C88" s="144" t="s">
        <v>647</v>
      </c>
      <c r="D88" s="144" t="s">
        <v>138</v>
      </c>
      <c r="E88" s="145" t="s">
        <v>1016</v>
      </c>
      <c r="F88" s="146" t="s">
        <v>1017</v>
      </c>
      <c r="G88" s="147" t="s">
        <v>1018</v>
      </c>
      <c r="H88" s="148">
        <v>115</v>
      </c>
      <c r="I88" s="149"/>
      <c r="J88" s="150">
        <f>ROUND(I88*H88,2)</f>
        <v>0</v>
      </c>
      <c r="K88" s="146" t="s">
        <v>130</v>
      </c>
      <c r="L88" s="151"/>
      <c r="M88" s="152" t="s">
        <v>19</v>
      </c>
      <c r="N88" s="153" t="s">
        <v>43</v>
      </c>
      <c r="P88" s="134">
        <f>O88*H88</f>
        <v>0</v>
      </c>
      <c r="Q88" s="134">
        <v>1E-3</v>
      </c>
      <c r="R88" s="134">
        <f>Q88*H88</f>
        <v>0.115</v>
      </c>
      <c r="S88" s="134">
        <v>0</v>
      </c>
      <c r="T88" s="134">
        <f>S88*H88</f>
        <v>0</v>
      </c>
      <c r="U88" s="135" t="s">
        <v>19</v>
      </c>
      <c r="AR88" s="136" t="s">
        <v>141</v>
      </c>
      <c r="AT88" s="136" t="s">
        <v>138</v>
      </c>
      <c r="AU88" s="136" t="s">
        <v>82</v>
      </c>
      <c r="AY88" s="16" t="s">
        <v>122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6" t="s">
        <v>80</v>
      </c>
      <c r="BK88" s="137">
        <f>ROUND(I88*H88,2)</f>
        <v>0</v>
      </c>
      <c r="BL88" s="16" t="s">
        <v>131</v>
      </c>
      <c r="BM88" s="136" t="s">
        <v>1019</v>
      </c>
    </row>
    <row r="89" spans="2:65" s="1" customFormat="1" ht="11.25">
      <c r="B89" s="31"/>
      <c r="D89" s="138" t="s">
        <v>133</v>
      </c>
      <c r="F89" s="139" t="s">
        <v>1017</v>
      </c>
      <c r="I89" s="140"/>
      <c r="L89" s="31"/>
      <c r="M89" s="141"/>
      <c r="U89" s="52"/>
      <c r="AT89" s="16" t="s">
        <v>133</v>
      </c>
      <c r="AU89" s="16" t="s">
        <v>82</v>
      </c>
    </row>
    <row r="90" spans="2:65" s="12" customFormat="1" ht="11.25">
      <c r="B90" s="154"/>
      <c r="D90" s="138" t="s">
        <v>143</v>
      </c>
      <c r="F90" s="156" t="s">
        <v>1020</v>
      </c>
      <c r="H90" s="157">
        <v>115</v>
      </c>
      <c r="I90" s="158"/>
      <c r="L90" s="154"/>
      <c r="M90" s="159"/>
      <c r="U90" s="160"/>
      <c r="AT90" s="155" t="s">
        <v>143</v>
      </c>
      <c r="AU90" s="155" t="s">
        <v>82</v>
      </c>
      <c r="AV90" s="12" t="s">
        <v>82</v>
      </c>
      <c r="AW90" s="12" t="s">
        <v>4</v>
      </c>
      <c r="AX90" s="12" t="s">
        <v>80</v>
      </c>
      <c r="AY90" s="155" t="s">
        <v>122</v>
      </c>
    </row>
    <row r="91" spans="2:65" s="1" customFormat="1" ht="16.5" customHeight="1">
      <c r="B91" s="31"/>
      <c r="C91" s="125" t="s">
        <v>651</v>
      </c>
      <c r="D91" s="125" t="s">
        <v>126</v>
      </c>
      <c r="E91" s="126" t="s">
        <v>1021</v>
      </c>
      <c r="F91" s="127" t="s">
        <v>1022</v>
      </c>
      <c r="G91" s="128" t="s">
        <v>170</v>
      </c>
      <c r="H91" s="129">
        <v>10</v>
      </c>
      <c r="I91" s="130"/>
      <c r="J91" s="131">
        <f>ROUND(I91*H91,2)</f>
        <v>0</v>
      </c>
      <c r="K91" s="127" t="s">
        <v>130</v>
      </c>
      <c r="L91" s="31"/>
      <c r="M91" s="132" t="s">
        <v>19</v>
      </c>
      <c r="N91" s="133" t="s">
        <v>43</v>
      </c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4">
        <f>S91*H91</f>
        <v>0</v>
      </c>
      <c r="U91" s="135" t="s">
        <v>19</v>
      </c>
      <c r="AR91" s="136" t="s">
        <v>131</v>
      </c>
      <c r="AT91" s="136" t="s">
        <v>126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80</v>
      </c>
      <c r="BK91" s="137">
        <f>ROUND(I91*H91,2)</f>
        <v>0</v>
      </c>
      <c r="BL91" s="16" t="s">
        <v>131</v>
      </c>
      <c r="BM91" s="136" t="s">
        <v>1023</v>
      </c>
    </row>
    <row r="92" spans="2:65" s="1" customFormat="1" ht="11.25">
      <c r="B92" s="31"/>
      <c r="D92" s="138" t="s">
        <v>133</v>
      </c>
      <c r="F92" s="139" t="s">
        <v>1024</v>
      </c>
      <c r="I92" s="140"/>
      <c r="L92" s="31"/>
      <c r="M92" s="141"/>
      <c r="U92" s="52"/>
      <c r="AT92" s="16" t="s">
        <v>133</v>
      </c>
      <c r="AU92" s="16" t="s">
        <v>82</v>
      </c>
    </row>
    <row r="93" spans="2:65" s="1" customFormat="1" ht="11.25">
      <c r="B93" s="31"/>
      <c r="D93" s="142" t="s">
        <v>135</v>
      </c>
      <c r="F93" s="143" t="s">
        <v>1025</v>
      </c>
      <c r="I93" s="140"/>
      <c r="L93" s="31"/>
      <c r="M93" s="141"/>
      <c r="U93" s="52"/>
      <c r="AT93" s="16" t="s">
        <v>135</v>
      </c>
      <c r="AU93" s="16" t="s">
        <v>82</v>
      </c>
    </row>
    <row r="94" spans="2:65" s="1" customFormat="1" ht="16.5" customHeight="1">
      <c r="B94" s="31"/>
      <c r="C94" s="144" t="s">
        <v>655</v>
      </c>
      <c r="D94" s="144" t="s">
        <v>138</v>
      </c>
      <c r="E94" s="145" t="s">
        <v>1026</v>
      </c>
      <c r="F94" s="146" t="s">
        <v>1027</v>
      </c>
      <c r="G94" s="147" t="s">
        <v>170</v>
      </c>
      <c r="H94" s="148">
        <v>10</v>
      </c>
      <c r="I94" s="149"/>
      <c r="J94" s="150">
        <f>ROUND(I94*H94,2)</f>
        <v>0</v>
      </c>
      <c r="K94" s="146" t="s">
        <v>130</v>
      </c>
      <c r="L94" s="151"/>
      <c r="M94" s="152" t="s">
        <v>19</v>
      </c>
      <c r="N94" s="153" t="s">
        <v>43</v>
      </c>
      <c r="P94" s="134">
        <f>O94*H94</f>
        <v>0</v>
      </c>
      <c r="Q94" s="134">
        <v>4.0000000000000002E-4</v>
      </c>
      <c r="R94" s="134">
        <f>Q94*H94</f>
        <v>4.0000000000000001E-3</v>
      </c>
      <c r="S94" s="134">
        <v>0</v>
      </c>
      <c r="T94" s="134">
        <f>S94*H94</f>
        <v>0</v>
      </c>
      <c r="U94" s="135" t="s">
        <v>19</v>
      </c>
      <c r="AR94" s="136" t="s">
        <v>141</v>
      </c>
      <c r="AT94" s="136" t="s">
        <v>138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80</v>
      </c>
      <c r="BK94" s="137">
        <f>ROUND(I94*H94,2)</f>
        <v>0</v>
      </c>
      <c r="BL94" s="16" t="s">
        <v>131</v>
      </c>
      <c r="BM94" s="136" t="s">
        <v>1028</v>
      </c>
    </row>
    <row r="95" spans="2:65" s="1" customFormat="1" ht="11.25">
      <c r="B95" s="31"/>
      <c r="D95" s="138" t="s">
        <v>133</v>
      </c>
      <c r="F95" s="139" t="s">
        <v>1027</v>
      </c>
      <c r="I95" s="140"/>
      <c r="L95" s="31"/>
      <c r="M95" s="141"/>
      <c r="U95" s="52"/>
      <c r="AT95" s="16" t="s">
        <v>133</v>
      </c>
      <c r="AU95" s="16" t="s">
        <v>82</v>
      </c>
    </row>
    <row r="96" spans="2:65" s="11" customFormat="1" ht="22.9" customHeight="1">
      <c r="B96" s="113"/>
      <c r="D96" s="114" t="s">
        <v>71</v>
      </c>
      <c r="E96" s="123" t="s">
        <v>525</v>
      </c>
      <c r="F96" s="123" t="s">
        <v>526</v>
      </c>
      <c r="I96" s="116"/>
      <c r="J96" s="124">
        <f>BK96</f>
        <v>0</v>
      </c>
      <c r="L96" s="113"/>
      <c r="M96" s="118"/>
      <c r="P96" s="119">
        <f>SUM(P97:P221)</f>
        <v>0</v>
      </c>
      <c r="R96" s="119">
        <f>SUM(R97:R221)</f>
        <v>0.26244999999999996</v>
      </c>
      <c r="T96" s="119">
        <f>SUM(T97:T221)</f>
        <v>5.074E-2</v>
      </c>
      <c r="U96" s="120"/>
      <c r="AR96" s="114" t="s">
        <v>82</v>
      </c>
      <c r="AT96" s="121" t="s">
        <v>71</v>
      </c>
      <c r="AU96" s="121" t="s">
        <v>80</v>
      </c>
      <c r="AY96" s="114" t="s">
        <v>122</v>
      </c>
      <c r="BK96" s="122">
        <f>SUM(BK97:BK221)</f>
        <v>0</v>
      </c>
    </row>
    <row r="97" spans="2:65" s="1" customFormat="1" ht="16.5" customHeight="1">
      <c r="B97" s="31"/>
      <c r="C97" s="125" t="s">
        <v>661</v>
      </c>
      <c r="D97" s="125" t="s">
        <v>126</v>
      </c>
      <c r="E97" s="126" t="s">
        <v>1029</v>
      </c>
      <c r="F97" s="127" t="s">
        <v>1030</v>
      </c>
      <c r="G97" s="128" t="s">
        <v>129</v>
      </c>
      <c r="H97" s="129">
        <v>50</v>
      </c>
      <c r="I97" s="130"/>
      <c r="J97" s="131">
        <f>ROUND(I97*H97,2)</f>
        <v>0</v>
      </c>
      <c r="K97" s="127" t="s">
        <v>19</v>
      </c>
      <c r="L97" s="31"/>
      <c r="M97" s="132" t="s">
        <v>19</v>
      </c>
      <c r="N97" s="133" t="s">
        <v>43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4">
        <f>S97*H97</f>
        <v>0</v>
      </c>
      <c r="U97" s="135" t="s">
        <v>19</v>
      </c>
      <c r="AR97" s="136" t="s">
        <v>131</v>
      </c>
      <c r="AT97" s="136" t="s">
        <v>126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80</v>
      </c>
      <c r="BK97" s="137">
        <f>ROUND(I97*H97,2)</f>
        <v>0</v>
      </c>
      <c r="BL97" s="16" t="s">
        <v>131</v>
      </c>
      <c r="BM97" s="136" t="s">
        <v>1031</v>
      </c>
    </row>
    <row r="98" spans="2:65" s="1" customFormat="1" ht="11.25">
      <c r="B98" s="31"/>
      <c r="D98" s="138" t="s">
        <v>133</v>
      </c>
      <c r="F98" s="139" t="s">
        <v>1030</v>
      </c>
      <c r="I98" s="140"/>
      <c r="L98" s="31"/>
      <c r="M98" s="141"/>
      <c r="U98" s="52"/>
      <c r="AT98" s="16" t="s">
        <v>133</v>
      </c>
      <c r="AU98" s="16" t="s">
        <v>82</v>
      </c>
    </row>
    <row r="99" spans="2:65" s="1" customFormat="1" ht="16.5" customHeight="1">
      <c r="B99" s="31"/>
      <c r="C99" s="144" t="s">
        <v>665</v>
      </c>
      <c r="D99" s="144" t="s">
        <v>138</v>
      </c>
      <c r="E99" s="145" t="s">
        <v>1032</v>
      </c>
      <c r="F99" s="146" t="s">
        <v>1033</v>
      </c>
      <c r="G99" s="147" t="s">
        <v>129</v>
      </c>
      <c r="H99" s="148">
        <v>50</v>
      </c>
      <c r="I99" s="149"/>
      <c r="J99" s="150">
        <f>ROUND(I99*H99,2)</f>
        <v>0</v>
      </c>
      <c r="K99" s="146" t="s">
        <v>19</v>
      </c>
      <c r="L99" s="151"/>
      <c r="M99" s="152" t="s">
        <v>19</v>
      </c>
      <c r="N99" s="153" t="s">
        <v>43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4">
        <f>S99*H99</f>
        <v>0</v>
      </c>
      <c r="U99" s="135" t="s">
        <v>19</v>
      </c>
      <c r="AR99" s="136" t="s">
        <v>141</v>
      </c>
      <c r="AT99" s="136" t="s">
        <v>138</v>
      </c>
      <c r="AU99" s="136" t="s">
        <v>82</v>
      </c>
      <c r="AY99" s="16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80</v>
      </c>
      <c r="BK99" s="137">
        <f>ROUND(I99*H99,2)</f>
        <v>0</v>
      </c>
      <c r="BL99" s="16" t="s">
        <v>131</v>
      </c>
      <c r="BM99" s="136" t="s">
        <v>1034</v>
      </c>
    </row>
    <row r="100" spans="2:65" s="1" customFormat="1" ht="11.25">
      <c r="B100" s="31"/>
      <c r="D100" s="138" t="s">
        <v>133</v>
      </c>
      <c r="F100" s="139" t="s">
        <v>1033</v>
      </c>
      <c r="I100" s="140"/>
      <c r="L100" s="31"/>
      <c r="M100" s="141"/>
      <c r="U100" s="52"/>
      <c r="AT100" s="16" t="s">
        <v>133</v>
      </c>
      <c r="AU100" s="16" t="s">
        <v>82</v>
      </c>
    </row>
    <row r="101" spans="2:65" s="1" customFormat="1" ht="16.5" customHeight="1">
      <c r="B101" s="31"/>
      <c r="C101" s="125" t="s">
        <v>340</v>
      </c>
      <c r="D101" s="125" t="s">
        <v>126</v>
      </c>
      <c r="E101" s="126" t="s">
        <v>1035</v>
      </c>
      <c r="F101" s="127" t="s">
        <v>1036</v>
      </c>
      <c r="G101" s="128" t="s">
        <v>170</v>
      </c>
      <c r="H101" s="129">
        <v>20</v>
      </c>
      <c r="I101" s="130"/>
      <c r="J101" s="131">
        <f>ROUND(I101*H101,2)</f>
        <v>0</v>
      </c>
      <c r="K101" s="127" t="s">
        <v>19</v>
      </c>
      <c r="L101" s="31"/>
      <c r="M101" s="132" t="s">
        <v>19</v>
      </c>
      <c r="N101" s="133" t="s">
        <v>43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4">
        <f>S101*H101</f>
        <v>0</v>
      </c>
      <c r="U101" s="135" t="s">
        <v>19</v>
      </c>
      <c r="AR101" s="136" t="s">
        <v>131</v>
      </c>
      <c r="AT101" s="136" t="s">
        <v>126</v>
      </c>
      <c r="AU101" s="136" t="s">
        <v>82</v>
      </c>
      <c r="AY101" s="16" t="s">
        <v>122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80</v>
      </c>
      <c r="BK101" s="137">
        <f>ROUND(I101*H101,2)</f>
        <v>0</v>
      </c>
      <c r="BL101" s="16" t="s">
        <v>131</v>
      </c>
      <c r="BM101" s="136" t="s">
        <v>1037</v>
      </c>
    </row>
    <row r="102" spans="2:65" s="1" customFormat="1" ht="11.25">
      <c r="B102" s="31"/>
      <c r="D102" s="138" t="s">
        <v>133</v>
      </c>
      <c r="F102" s="139" t="s">
        <v>1036</v>
      </c>
      <c r="I102" s="140"/>
      <c r="L102" s="31"/>
      <c r="M102" s="141"/>
      <c r="U102" s="52"/>
      <c r="AT102" s="16" t="s">
        <v>133</v>
      </c>
      <c r="AU102" s="16" t="s">
        <v>82</v>
      </c>
    </row>
    <row r="103" spans="2:65" s="1" customFormat="1" ht="16.5" customHeight="1">
      <c r="B103" s="31"/>
      <c r="C103" s="144" t="s">
        <v>352</v>
      </c>
      <c r="D103" s="144" t="s">
        <v>138</v>
      </c>
      <c r="E103" s="145" t="s">
        <v>1038</v>
      </c>
      <c r="F103" s="146" t="s">
        <v>1039</v>
      </c>
      <c r="G103" s="147" t="s">
        <v>170</v>
      </c>
      <c r="H103" s="148">
        <v>20</v>
      </c>
      <c r="I103" s="149"/>
      <c r="J103" s="150">
        <f>ROUND(I103*H103,2)</f>
        <v>0</v>
      </c>
      <c r="K103" s="146" t="s">
        <v>19</v>
      </c>
      <c r="L103" s="151"/>
      <c r="M103" s="152" t="s">
        <v>19</v>
      </c>
      <c r="N103" s="153" t="s">
        <v>43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4">
        <f>S103*H103</f>
        <v>0</v>
      </c>
      <c r="U103" s="135" t="s">
        <v>19</v>
      </c>
      <c r="AR103" s="136" t="s">
        <v>141</v>
      </c>
      <c r="AT103" s="136" t="s">
        <v>138</v>
      </c>
      <c r="AU103" s="136" t="s">
        <v>82</v>
      </c>
      <c r="AY103" s="16" t="s">
        <v>122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80</v>
      </c>
      <c r="BK103" s="137">
        <f>ROUND(I103*H103,2)</f>
        <v>0</v>
      </c>
      <c r="BL103" s="16" t="s">
        <v>131</v>
      </c>
      <c r="BM103" s="136" t="s">
        <v>1040</v>
      </c>
    </row>
    <row r="104" spans="2:65" s="1" customFormat="1" ht="11.25">
      <c r="B104" s="31"/>
      <c r="D104" s="138" t="s">
        <v>133</v>
      </c>
      <c r="F104" s="139" t="s">
        <v>1039</v>
      </c>
      <c r="I104" s="140"/>
      <c r="L104" s="31"/>
      <c r="M104" s="141"/>
      <c r="U104" s="52"/>
      <c r="AT104" s="16" t="s">
        <v>133</v>
      </c>
      <c r="AU104" s="16" t="s">
        <v>82</v>
      </c>
    </row>
    <row r="105" spans="2:65" s="1" customFormat="1" ht="16.5" customHeight="1">
      <c r="B105" s="31"/>
      <c r="C105" s="125" t="s">
        <v>194</v>
      </c>
      <c r="D105" s="125" t="s">
        <v>126</v>
      </c>
      <c r="E105" s="126" t="s">
        <v>1041</v>
      </c>
      <c r="F105" s="127" t="s">
        <v>1042</v>
      </c>
      <c r="G105" s="128" t="s">
        <v>170</v>
      </c>
      <c r="H105" s="129">
        <v>41</v>
      </c>
      <c r="I105" s="130"/>
      <c r="J105" s="131">
        <f>ROUND(I105*H105,2)</f>
        <v>0</v>
      </c>
      <c r="K105" s="127" t="s">
        <v>130</v>
      </c>
      <c r="L105" s="31"/>
      <c r="M105" s="132" t="s">
        <v>19</v>
      </c>
      <c r="N105" s="133" t="s">
        <v>43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4">
        <f>S105*H105</f>
        <v>0</v>
      </c>
      <c r="U105" s="135" t="s">
        <v>19</v>
      </c>
      <c r="AR105" s="136" t="s">
        <v>131</v>
      </c>
      <c r="AT105" s="136" t="s">
        <v>126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80</v>
      </c>
      <c r="BK105" s="137">
        <f>ROUND(I105*H105,2)</f>
        <v>0</v>
      </c>
      <c r="BL105" s="16" t="s">
        <v>131</v>
      </c>
      <c r="BM105" s="136" t="s">
        <v>1043</v>
      </c>
    </row>
    <row r="106" spans="2:65" s="1" customFormat="1" ht="11.25">
      <c r="B106" s="31"/>
      <c r="D106" s="138" t="s">
        <v>133</v>
      </c>
      <c r="F106" s="139" t="s">
        <v>1044</v>
      </c>
      <c r="I106" s="140"/>
      <c r="L106" s="31"/>
      <c r="M106" s="141"/>
      <c r="U106" s="52"/>
      <c r="AT106" s="16" t="s">
        <v>133</v>
      </c>
      <c r="AU106" s="16" t="s">
        <v>82</v>
      </c>
    </row>
    <row r="107" spans="2:65" s="1" customFormat="1" ht="11.25">
      <c r="B107" s="31"/>
      <c r="D107" s="142" t="s">
        <v>135</v>
      </c>
      <c r="F107" s="143" t="s">
        <v>1045</v>
      </c>
      <c r="I107" s="140"/>
      <c r="L107" s="31"/>
      <c r="M107" s="141"/>
      <c r="U107" s="52"/>
      <c r="AT107" s="16" t="s">
        <v>135</v>
      </c>
      <c r="AU107" s="16" t="s">
        <v>82</v>
      </c>
    </row>
    <row r="108" spans="2:65" s="1" customFormat="1" ht="24.2" customHeight="1">
      <c r="B108" s="31"/>
      <c r="C108" s="144" t="s">
        <v>198</v>
      </c>
      <c r="D108" s="144" t="s">
        <v>138</v>
      </c>
      <c r="E108" s="145" t="s">
        <v>1046</v>
      </c>
      <c r="F108" s="146" t="s">
        <v>1047</v>
      </c>
      <c r="G108" s="147" t="s">
        <v>170</v>
      </c>
      <c r="H108" s="148">
        <v>5</v>
      </c>
      <c r="I108" s="149"/>
      <c r="J108" s="150">
        <f>ROUND(I108*H108,2)</f>
        <v>0</v>
      </c>
      <c r="K108" s="146" t="s">
        <v>130</v>
      </c>
      <c r="L108" s="151"/>
      <c r="M108" s="152" t="s">
        <v>19</v>
      </c>
      <c r="N108" s="153" t="s">
        <v>43</v>
      </c>
      <c r="P108" s="134">
        <f>O108*H108</f>
        <v>0</v>
      </c>
      <c r="Q108" s="134">
        <v>1E-3</v>
      </c>
      <c r="R108" s="134">
        <f>Q108*H108</f>
        <v>5.0000000000000001E-3</v>
      </c>
      <c r="S108" s="134">
        <v>0</v>
      </c>
      <c r="T108" s="134">
        <f>S108*H108</f>
        <v>0</v>
      </c>
      <c r="U108" s="135" t="s">
        <v>19</v>
      </c>
      <c r="AR108" s="136" t="s">
        <v>141</v>
      </c>
      <c r="AT108" s="136" t="s">
        <v>138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80</v>
      </c>
      <c r="BK108" s="137">
        <f>ROUND(I108*H108,2)</f>
        <v>0</v>
      </c>
      <c r="BL108" s="16" t="s">
        <v>131</v>
      </c>
      <c r="BM108" s="136" t="s">
        <v>1048</v>
      </c>
    </row>
    <row r="109" spans="2:65" s="1" customFormat="1" ht="11.25">
      <c r="B109" s="31"/>
      <c r="D109" s="138" t="s">
        <v>133</v>
      </c>
      <c r="F109" s="139" t="s">
        <v>1047</v>
      </c>
      <c r="I109" s="140"/>
      <c r="L109" s="31"/>
      <c r="M109" s="141"/>
      <c r="U109" s="52"/>
      <c r="AT109" s="16" t="s">
        <v>133</v>
      </c>
      <c r="AU109" s="16" t="s">
        <v>82</v>
      </c>
    </row>
    <row r="110" spans="2:65" s="1" customFormat="1" ht="24.2" customHeight="1">
      <c r="B110" s="31"/>
      <c r="C110" s="144" t="s">
        <v>864</v>
      </c>
      <c r="D110" s="144" t="s">
        <v>138</v>
      </c>
      <c r="E110" s="145" t="s">
        <v>1049</v>
      </c>
      <c r="F110" s="146" t="s">
        <v>1050</v>
      </c>
      <c r="G110" s="147" t="s">
        <v>170</v>
      </c>
      <c r="H110" s="148">
        <v>5</v>
      </c>
      <c r="I110" s="149"/>
      <c r="J110" s="150">
        <f>ROUND(I110*H110,2)</f>
        <v>0</v>
      </c>
      <c r="K110" s="146" t="s">
        <v>276</v>
      </c>
      <c r="L110" s="151"/>
      <c r="M110" s="152" t="s">
        <v>19</v>
      </c>
      <c r="N110" s="153" t="s">
        <v>43</v>
      </c>
      <c r="P110" s="134">
        <f>O110*H110</f>
        <v>0</v>
      </c>
      <c r="Q110" s="134">
        <v>3.0000000000000001E-3</v>
      </c>
      <c r="R110" s="134">
        <f>Q110*H110</f>
        <v>1.4999999999999999E-2</v>
      </c>
      <c r="S110" s="134">
        <v>0</v>
      </c>
      <c r="T110" s="134">
        <f>S110*H110</f>
        <v>0</v>
      </c>
      <c r="U110" s="135" t="s">
        <v>19</v>
      </c>
      <c r="AR110" s="136" t="s">
        <v>141</v>
      </c>
      <c r="AT110" s="136" t="s">
        <v>138</v>
      </c>
      <c r="AU110" s="136" t="s">
        <v>82</v>
      </c>
      <c r="AY110" s="16" t="s">
        <v>122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6" t="s">
        <v>80</v>
      </c>
      <c r="BK110" s="137">
        <f>ROUND(I110*H110,2)</f>
        <v>0</v>
      </c>
      <c r="BL110" s="16" t="s">
        <v>131</v>
      </c>
      <c r="BM110" s="136" t="s">
        <v>1051</v>
      </c>
    </row>
    <row r="111" spans="2:65" s="1" customFormat="1" ht="11.25">
      <c r="B111" s="31"/>
      <c r="D111" s="138" t="s">
        <v>133</v>
      </c>
      <c r="F111" s="139" t="s">
        <v>1050</v>
      </c>
      <c r="I111" s="140"/>
      <c r="L111" s="31"/>
      <c r="M111" s="141"/>
      <c r="U111" s="52"/>
      <c r="AT111" s="16" t="s">
        <v>133</v>
      </c>
      <c r="AU111" s="16" t="s">
        <v>82</v>
      </c>
    </row>
    <row r="112" spans="2:65" s="1" customFormat="1" ht="24.2" customHeight="1">
      <c r="B112" s="31"/>
      <c r="C112" s="144" t="s">
        <v>204</v>
      </c>
      <c r="D112" s="144" t="s">
        <v>138</v>
      </c>
      <c r="E112" s="145" t="s">
        <v>1052</v>
      </c>
      <c r="F112" s="146" t="s">
        <v>1053</v>
      </c>
      <c r="G112" s="147" t="s">
        <v>170</v>
      </c>
      <c r="H112" s="148">
        <v>3</v>
      </c>
      <c r="I112" s="149"/>
      <c r="J112" s="150">
        <f>ROUND(I112*H112,2)</f>
        <v>0</v>
      </c>
      <c r="K112" s="146" t="s">
        <v>276</v>
      </c>
      <c r="L112" s="151"/>
      <c r="M112" s="152" t="s">
        <v>19</v>
      </c>
      <c r="N112" s="153" t="s">
        <v>43</v>
      </c>
      <c r="P112" s="134">
        <f>O112*H112</f>
        <v>0</v>
      </c>
      <c r="Q112" s="134">
        <v>3.0000000000000001E-3</v>
      </c>
      <c r="R112" s="134">
        <f>Q112*H112</f>
        <v>9.0000000000000011E-3</v>
      </c>
      <c r="S112" s="134">
        <v>0</v>
      </c>
      <c r="T112" s="134">
        <f>S112*H112</f>
        <v>0</v>
      </c>
      <c r="U112" s="135" t="s">
        <v>19</v>
      </c>
      <c r="AR112" s="136" t="s">
        <v>141</v>
      </c>
      <c r="AT112" s="136" t="s">
        <v>138</v>
      </c>
      <c r="AU112" s="136" t="s">
        <v>82</v>
      </c>
      <c r="AY112" s="16" t="s">
        <v>122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6" t="s">
        <v>80</v>
      </c>
      <c r="BK112" s="137">
        <f>ROUND(I112*H112,2)</f>
        <v>0</v>
      </c>
      <c r="BL112" s="16" t="s">
        <v>131</v>
      </c>
      <c r="BM112" s="136" t="s">
        <v>1054</v>
      </c>
    </row>
    <row r="113" spans="2:65" s="1" customFormat="1" ht="11.25">
      <c r="B113" s="31"/>
      <c r="D113" s="138" t="s">
        <v>133</v>
      </c>
      <c r="F113" s="139" t="s">
        <v>1053</v>
      </c>
      <c r="I113" s="140"/>
      <c r="L113" s="31"/>
      <c r="M113" s="141"/>
      <c r="U113" s="52"/>
      <c r="AT113" s="16" t="s">
        <v>133</v>
      </c>
      <c r="AU113" s="16" t="s">
        <v>82</v>
      </c>
    </row>
    <row r="114" spans="2:65" s="1" customFormat="1" ht="24.2" customHeight="1">
      <c r="B114" s="31"/>
      <c r="C114" s="144" t="s">
        <v>894</v>
      </c>
      <c r="D114" s="144" t="s">
        <v>138</v>
      </c>
      <c r="E114" s="145" t="s">
        <v>1055</v>
      </c>
      <c r="F114" s="146" t="s">
        <v>1056</v>
      </c>
      <c r="G114" s="147" t="s">
        <v>170</v>
      </c>
      <c r="H114" s="148">
        <v>3</v>
      </c>
      <c r="I114" s="149"/>
      <c r="J114" s="150">
        <f>ROUND(I114*H114,2)</f>
        <v>0</v>
      </c>
      <c r="K114" s="146" t="s">
        <v>130</v>
      </c>
      <c r="L114" s="151"/>
      <c r="M114" s="152" t="s">
        <v>19</v>
      </c>
      <c r="N114" s="153" t="s">
        <v>43</v>
      </c>
      <c r="P114" s="134">
        <f>O114*H114</f>
        <v>0</v>
      </c>
      <c r="Q114" s="134">
        <v>0.01</v>
      </c>
      <c r="R114" s="134">
        <f>Q114*H114</f>
        <v>0.03</v>
      </c>
      <c r="S114" s="134">
        <v>0</v>
      </c>
      <c r="T114" s="134">
        <f>S114*H114</f>
        <v>0</v>
      </c>
      <c r="U114" s="135" t="s">
        <v>19</v>
      </c>
      <c r="AR114" s="136" t="s">
        <v>141</v>
      </c>
      <c r="AT114" s="136" t="s">
        <v>138</v>
      </c>
      <c r="AU114" s="136" t="s">
        <v>82</v>
      </c>
      <c r="AY114" s="16" t="s">
        <v>122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6" t="s">
        <v>80</v>
      </c>
      <c r="BK114" s="137">
        <f>ROUND(I114*H114,2)</f>
        <v>0</v>
      </c>
      <c r="BL114" s="16" t="s">
        <v>131</v>
      </c>
      <c r="BM114" s="136" t="s">
        <v>1057</v>
      </c>
    </row>
    <row r="115" spans="2:65" s="1" customFormat="1" ht="11.25">
      <c r="B115" s="31"/>
      <c r="D115" s="138" t="s">
        <v>133</v>
      </c>
      <c r="F115" s="139" t="s">
        <v>1056</v>
      </c>
      <c r="I115" s="140"/>
      <c r="L115" s="31"/>
      <c r="M115" s="141"/>
      <c r="U115" s="52"/>
      <c r="AT115" s="16" t="s">
        <v>133</v>
      </c>
      <c r="AU115" s="16" t="s">
        <v>82</v>
      </c>
    </row>
    <row r="116" spans="2:65" s="1" customFormat="1" ht="24.2" customHeight="1">
      <c r="B116" s="31"/>
      <c r="C116" s="144" t="s">
        <v>904</v>
      </c>
      <c r="D116" s="144" t="s">
        <v>138</v>
      </c>
      <c r="E116" s="145" t="s">
        <v>1058</v>
      </c>
      <c r="F116" s="146" t="s">
        <v>1059</v>
      </c>
      <c r="G116" s="147" t="s">
        <v>170</v>
      </c>
      <c r="H116" s="148">
        <v>1</v>
      </c>
      <c r="I116" s="149"/>
      <c r="J116" s="150">
        <f>ROUND(I116*H116,2)</f>
        <v>0</v>
      </c>
      <c r="K116" s="146" t="s">
        <v>276</v>
      </c>
      <c r="L116" s="151"/>
      <c r="M116" s="152" t="s">
        <v>19</v>
      </c>
      <c r="N116" s="153" t="s">
        <v>43</v>
      </c>
      <c r="P116" s="134">
        <f>O116*H116</f>
        <v>0</v>
      </c>
      <c r="Q116" s="134">
        <v>1.2500000000000001E-2</v>
      </c>
      <c r="R116" s="134">
        <f>Q116*H116</f>
        <v>1.2500000000000001E-2</v>
      </c>
      <c r="S116" s="134">
        <v>0</v>
      </c>
      <c r="T116" s="134">
        <f>S116*H116</f>
        <v>0</v>
      </c>
      <c r="U116" s="135" t="s">
        <v>19</v>
      </c>
      <c r="AR116" s="136" t="s">
        <v>141</v>
      </c>
      <c r="AT116" s="136" t="s">
        <v>138</v>
      </c>
      <c r="AU116" s="136" t="s">
        <v>82</v>
      </c>
      <c r="AY116" s="16" t="s">
        <v>122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6" t="s">
        <v>80</v>
      </c>
      <c r="BK116" s="137">
        <f>ROUND(I116*H116,2)</f>
        <v>0</v>
      </c>
      <c r="BL116" s="16" t="s">
        <v>131</v>
      </c>
      <c r="BM116" s="136" t="s">
        <v>1060</v>
      </c>
    </row>
    <row r="117" spans="2:65" s="1" customFormat="1" ht="11.25">
      <c r="B117" s="31"/>
      <c r="D117" s="138" t="s">
        <v>133</v>
      </c>
      <c r="F117" s="139" t="s">
        <v>1059</v>
      </c>
      <c r="I117" s="140"/>
      <c r="L117" s="31"/>
      <c r="M117" s="141"/>
      <c r="U117" s="52"/>
      <c r="AT117" s="16" t="s">
        <v>133</v>
      </c>
      <c r="AU117" s="16" t="s">
        <v>82</v>
      </c>
    </row>
    <row r="118" spans="2:65" s="1" customFormat="1" ht="16.5" customHeight="1">
      <c r="B118" s="31"/>
      <c r="C118" s="144" t="s">
        <v>208</v>
      </c>
      <c r="D118" s="144" t="s">
        <v>138</v>
      </c>
      <c r="E118" s="145" t="s">
        <v>1061</v>
      </c>
      <c r="F118" s="146" t="s">
        <v>1062</v>
      </c>
      <c r="G118" s="147" t="s">
        <v>170</v>
      </c>
      <c r="H118" s="148">
        <v>5</v>
      </c>
      <c r="I118" s="149"/>
      <c r="J118" s="150">
        <f>ROUND(I118*H118,2)</f>
        <v>0</v>
      </c>
      <c r="K118" s="146" t="s">
        <v>130</v>
      </c>
      <c r="L118" s="151"/>
      <c r="M118" s="152" t="s">
        <v>19</v>
      </c>
      <c r="N118" s="153" t="s">
        <v>43</v>
      </c>
      <c r="P118" s="134">
        <f>O118*H118</f>
        <v>0</v>
      </c>
      <c r="Q118" s="134">
        <v>6.8000000000000005E-4</v>
      </c>
      <c r="R118" s="134">
        <f>Q118*H118</f>
        <v>3.4000000000000002E-3</v>
      </c>
      <c r="S118" s="134">
        <v>0</v>
      </c>
      <c r="T118" s="134">
        <f>S118*H118</f>
        <v>0</v>
      </c>
      <c r="U118" s="135" t="s">
        <v>19</v>
      </c>
      <c r="AR118" s="136" t="s">
        <v>141</v>
      </c>
      <c r="AT118" s="136" t="s">
        <v>138</v>
      </c>
      <c r="AU118" s="136" t="s">
        <v>82</v>
      </c>
      <c r="AY118" s="16" t="s">
        <v>122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6" t="s">
        <v>80</v>
      </c>
      <c r="BK118" s="137">
        <f>ROUND(I118*H118,2)</f>
        <v>0</v>
      </c>
      <c r="BL118" s="16" t="s">
        <v>131</v>
      </c>
      <c r="BM118" s="136" t="s">
        <v>1063</v>
      </c>
    </row>
    <row r="119" spans="2:65" s="1" customFormat="1" ht="11.25">
      <c r="B119" s="31"/>
      <c r="D119" s="138" t="s">
        <v>133</v>
      </c>
      <c r="F119" s="139" t="s">
        <v>1062</v>
      </c>
      <c r="I119" s="140"/>
      <c r="L119" s="31"/>
      <c r="M119" s="141"/>
      <c r="U119" s="52"/>
      <c r="AT119" s="16" t="s">
        <v>133</v>
      </c>
      <c r="AU119" s="16" t="s">
        <v>82</v>
      </c>
    </row>
    <row r="120" spans="2:65" s="1" customFormat="1" ht="16.5" customHeight="1">
      <c r="B120" s="31"/>
      <c r="C120" s="144" t="s">
        <v>346</v>
      </c>
      <c r="D120" s="144" t="s">
        <v>138</v>
      </c>
      <c r="E120" s="145" t="s">
        <v>1064</v>
      </c>
      <c r="F120" s="146" t="s">
        <v>1065</v>
      </c>
      <c r="G120" s="147" t="s">
        <v>170</v>
      </c>
      <c r="H120" s="148">
        <v>4</v>
      </c>
      <c r="I120" s="149"/>
      <c r="J120" s="150">
        <f>ROUND(I120*H120,2)</f>
        <v>0</v>
      </c>
      <c r="K120" s="146" t="s">
        <v>276</v>
      </c>
      <c r="L120" s="151"/>
      <c r="M120" s="152" t="s">
        <v>19</v>
      </c>
      <c r="N120" s="153" t="s">
        <v>43</v>
      </c>
      <c r="P120" s="134">
        <f>O120*H120</f>
        <v>0</v>
      </c>
      <c r="Q120" s="134">
        <v>5.9999999999999995E-4</v>
      </c>
      <c r="R120" s="134">
        <f>Q120*H120</f>
        <v>2.3999999999999998E-3</v>
      </c>
      <c r="S120" s="134">
        <v>0</v>
      </c>
      <c r="T120" s="134">
        <f>S120*H120</f>
        <v>0</v>
      </c>
      <c r="U120" s="135" t="s">
        <v>19</v>
      </c>
      <c r="AR120" s="136" t="s">
        <v>141</v>
      </c>
      <c r="AT120" s="136" t="s">
        <v>138</v>
      </c>
      <c r="AU120" s="136" t="s">
        <v>82</v>
      </c>
      <c r="AY120" s="16" t="s">
        <v>122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6" t="s">
        <v>80</v>
      </c>
      <c r="BK120" s="137">
        <f>ROUND(I120*H120,2)</f>
        <v>0</v>
      </c>
      <c r="BL120" s="16" t="s">
        <v>131</v>
      </c>
      <c r="BM120" s="136" t="s">
        <v>1066</v>
      </c>
    </row>
    <row r="121" spans="2:65" s="1" customFormat="1" ht="11.25">
      <c r="B121" s="31"/>
      <c r="D121" s="138" t="s">
        <v>133</v>
      </c>
      <c r="F121" s="139" t="s">
        <v>1065</v>
      </c>
      <c r="I121" s="140"/>
      <c r="L121" s="31"/>
      <c r="M121" s="141"/>
      <c r="U121" s="52"/>
      <c r="AT121" s="16" t="s">
        <v>133</v>
      </c>
      <c r="AU121" s="16" t="s">
        <v>82</v>
      </c>
    </row>
    <row r="122" spans="2:65" s="1" customFormat="1" ht="16.5" customHeight="1">
      <c r="B122" s="31"/>
      <c r="C122" s="144" t="s">
        <v>214</v>
      </c>
      <c r="D122" s="144" t="s">
        <v>138</v>
      </c>
      <c r="E122" s="145" t="s">
        <v>1067</v>
      </c>
      <c r="F122" s="146" t="s">
        <v>1068</v>
      </c>
      <c r="G122" s="147" t="s">
        <v>170</v>
      </c>
      <c r="H122" s="148">
        <v>10</v>
      </c>
      <c r="I122" s="149"/>
      <c r="J122" s="150">
        <f>ROUND(I122*H122,2)</f>
        <v>0</v>
      </c>
      <c r="K122" s="146" t="s">
        <v>130</v>
      </c>
      <c r="L122" s="151"/>
      <c r="M122" s="152" t="s">
        <v>19</v>
      </c>
      <c r="N122" s="153" t="s">
        <v>43</v>
      </c>
      <c r="P122" s="134">
        <f>O122*H122</f>
        <v>0</v>
      </c>
      <c r="Q122" s="134">
        <v>7.2000000000000005E-4</v>
      </c>
      <c r="R122" s="134">
        <f>Q122*H122</f>
        <v>7.2000000000000007E-3</v>
      </c>
      <c r="S122" s="134">
        <v>0</v>
      </c>
      <c r="T122" s="134">
        <f>S122*H122</f>
        <v>0</v>
      </c>
      <c r="U122" s="135" t="s">
        <v>19</v>
      </c>
      <c r="AR122" s="136" t="s">
        <v>141</v>
      </c>
      <c r="AT122" s="136" t="s">
        <v>138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80</v>
      </c>
      <c r="BK122" s="137">
        <f>ROUND(I122*H122,2)</f>
        <v>0</v>
      </c>
      <c r="BL122" s="16" t="s">
        <v>131</v>
      </c>
      <c r="BM122" s="136" t="s">
        <v>1069</v>
      </c>
    </row>
    <row r="123" spans="2:65" s="1" customFormat="1" ht="11.25">
      <c r="B123" s="31"/>
      <c r="D123" s="138" t="s">
        <v>133</v>
      </c>
      <c r="F123" s="139" t="s">
        <v>1068</v>
      </c>
      <c r="I123" s="140"/>
      <c r="L123" s="31"/>
      <c r="M123" s="141"/>
      <c r="U123" s="52"/>
      <c r="AT123" s="16" t="s">
        <v>133</v>
      </c>
      <c r="AU123" s="16" t="s">
        <v>82</v>
      </c>
    </row>
    <row r="124" spans="2:65" s="1" customFormat="1" ht="16.5" customHeight="1">
      <c r="B124" s="31"/>
      <c r="C124" s="144" t="s">
        <v>919</v>
      </c>
      <c r="D124" s="144" t="s">
        <v>138</v>
      </c>
      <c r="E124" s="145" t="s">
        <v>1070</v>
      </c>
      <c r="F124" s="146" t="s">
        <v>1071</v>
      </c>
      <c r="G124" s="147" t="s">
        <v>170</v>
      </c>
      <c r="H124" s="148">
        <v>5</v>
      </c>
      <c r="I124" s="149"/>
      <c r="J124" s="150">
        <f>ROUND(I124*H124,2)</f>
        <v>0</v>
      </c>
      <c r="K124" s="146" t="s">
        <v>130</v>
      </c>
      <c r="L124" s="151"/>
      <c r="M124" s="152" t="s">
        <v>19</v>
      </c>
      <c r="N124" s="153" t="s">
        <v>43</v>
      </c>
      <c r="P124" s="134">
        <f>O124*H124</f>
        <v>0</v>
      </c>
      <c r="Q124" s="134">
        <v>7.5000000000000002E-4</v>
      </c>
      <c r="R124" s="134">
        <f>Q124*H124</f>
        <v>3.7499999999999999E-3</v>
      </c>
      <c r="S124" s="134">
        <v>0</v>
      </c>
      <c r="T124" s="134">
        <f>S124*H124</f>
        <v>0</v>
      </c>
      <c r="U124" s="135" t="s">
        <v>19</v>
      </c>
      <c r="AR124" s="136" t="s">
        <v>141</v>
      </c>
      <c r="AT124" s="136" t="s">
        <v>138</v>
      </c>
      <c r="AU124" s="136" t="s">
        <v>82</v>
      </c>
      <c r="AY124" s="16" t="s">
        <v>122</v>
      </c>
      <c r="BE124" s="137">
        <f>IF(N124="základní",J124,0)</f>
        <v>0</v>
      </c>
      <c r="BF124" s="137">
        <f>IF(N124="snížená",J124,0)</f>
        <v>0</v>
      </c>
      <c r="BG124" s="137">
        <f>IF(N124="zákl. přenesená",J124,0)</f>
        <v>0</v>
      </c>
      <c r="BH124" s="137">
        <f>IF(N124="sníž. přenesená",J124,0)</f>
        <v>0</v>
      </c>
      <c r="BI124" s="137">
        <f>IF(N124="nulová",J124,0)</f>
        <v>0</v>
      </c>
      <c r="BJ124" s="16" t="s">
        <v>80</v>
      </c>
      <c r="BK124" s="137">
        <f>ROUND(I124*H124,2)</f>
        <v>0</v>
      </c>
      <c r="BL124" s="16" t="s">
        <v>131</v>
      </c>
      <c r="BM124" s="136" t="s">
        <v>1072</v>
      </c>
    </row>
    <row r="125" spans="2:65" s="1" customFormat="1" ht="11.25">
      <c r="B125" s="31"/>
      <c r="D125" s="138" t="s">
        <v>133</v>
      </c>
      <c r="F125" s="139" t="s">
        <v>1071</v>
      </c>
      <c r="I125" s="140"/>
      <c r="L125" s="31"/>
      <c r="M125" s="141"/>
      <c r="U125" s="52"/>
      <c r="AT125" s="16" t="s">
        <v>133</v>
      </c>
      <c r="AU125" s="16" t="s">
        <v>82</v>
      </c>
    </row>
    <row r="126" spans="2:65" s="1" customFormat="1" ht="16.5" customHeight="1">
      <c r="B126" s="31"/>
      <c r="C126" s="125" t="s">
        <v>925</v>
      </c>
      <c r="D126" s="125" t="s">
        <v>126</v>
      </c>
      <c r="E126" s="126" t="s">
        <v>1073</v>
      </c>
      <c r="F126" s="127" t="s">
        <v>1074</v>
      </c>
      <c r="G126" s="128" t="s">
        <v>170</v>
      </c>
      <c r="H126" s="129">
        <v>44</v>
      </c>
      <c r="I126" s="130"/>
      <c r="J126" s="131">
        <f>ROUND(I126*H126,2)</f>
        <v>0</v>
      </c>
      <c r="K126" s="127" t="s">
        <v>130</v>
      </c>
      <c r="L126" s="31"/>
      <c r="M126" s="132" t="s">
        <v>19</v>
      </c>
      <c r="N126" s="133" t="s">
        <v>43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4">
        <f>S126*H126</f>
        <v>0</v>
      </c>
      <c r="U126" s="135" t="s">
        <v>19</v>
      </c>
      <c r="AR126" s="136" t="s">
        <v>131</v>
      </c>
      <c r="AT126" s="136" t="s">
        <v>126</v>
      </c>
      <c r="AU126" s="136" t="s">
        <v>82</v>
      </c>
      <c r="AY126" s="16" t="s">
        <v>122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6" t="s">
        <v>80</v>
      </c>
      <c r="BK126" s="137">
        <f>ROUND(I126*H126,2)</f>
        <v>0</v>
      </c>
      <c r="BL126" s="16" t="s">
        <v>131</v>
      </c>
      <c r="BM126" s="136" t="s">
        <v>1075</v>
      </c>
    </row>
    <row r="127" spans="2:65" s="1" customFormat="1" ht="11.25">
      <c r="B127" s="31"/>
      <c r="D127" s="138" t="s">
        <v>133</v>
      </c>
      <c r="F127" s="139" t="s">
        <v>1076</v>
      </c>
      <c r="I127" s="140"/>
      <c r="L127" s="31"/>
      <c r="M127" s="141"/>
      <c r="U127" s="52"/>
      <c r="AT127" s="16" t="s">
        <v>133</v>
      </c>
      <c r="AU127" s="16" t="s">
        <v>82</v>
      </c>
    </row>
    <row r="128" spans="2:65" s="1" customFormat="1" ht="11.25">
      <c r="B128" s="31"/>
      <c r="D128" s="142" t="s">
        <v>135</v>
      </c>
      <c r="F128" s="143" t="s">
        <v>1077</v>
      </c>
      <c r="I128" s="140"/>
      <c r="L128" s="31"/>
      <c r="M128" s="141"/>
      <c r="U128" s="52"/>
      <c r="AT128" s="16" t="s">
        <v>135</v>
      </c>
      <c r="AU128" s="16" t="s">
        <v>82</v>
      </c>
    </row>
    <row r="129" spans="2:65" s="1" customFormat="1" ht="21.75" customHeight="1">
      <c r="B129" s="31"/>
      <c r="C129" s="144" t="s">
        <v>628</v>
      </c>
      <c r="D129" s="144" t="s">
        <v>138</v>
      </c>
      <c r="E129" s="145" t="s">
        <v>1078</v>
      </c>
      <c r="F129" s="146" t="s">
        <v>1079</v>
      </c>
      <c r="G129" s="147" t="s">
        <v>170</v>
      </c>
      <c r="H129" s="148">
        <v>5</v>
      </c>
      <c r="I129" s="149"/>
      <c r="J129" s="150">
        <f>ROUND(I129*H129,2)</f>
        <v>0</v>
      </c>
      <c r="K129" s="146" t="s">
        <v>130</v>
      </c>
      <c r="L129" s="151"/>
      <c r="M129" s="152" t="s">
        <v>19</v>
      </c>
      <c r="N129" s="153" t="s">
        <v>43</v>
      </c>
      <c r="P129" s="134">
        <f>O129*H129</f>
        <v>0</v>
      </c>
      <c r="Q129" s="134">
        <v>1.6999999999999999E-3</v>
      </c>
      <c r="R129" s="134">
        <f>Q129*H129</f>
        <v>8.4999999999999989E-3</v>
      </c>
      <c r="S129" s="134">
        <v>0</v>
      </c>
      <c r="T129" s="134">
        <f>S129*H129</f>
        <v>0</v>
      </c>
      <c r="U129" s="135" t="s">
        <v>19</v>
      </c>
      <c r="AR129" s="136" t="s">
        <v>141</v>
      </c>
      <c r="AT129" s="136" t="s">
        <v>138</v>
      </c>
      <c r="AU129" s="136" t="s">
        <v>82</v>
      </c>
      <c r="AY129" s="16" t="s">
        <v>122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6" t="s">
        <v>80</v>
      </c>
      <c r="BK129" s="137">
        <f>ROUND(I129*H129,2)</f>
        <v>0</v>
      </c>
      <c r="BL129" s="16" t="s">
        <v>131</v>
      </c>
      <c r="BM129" s="136" t="s">
        <v>1080</v>
      </c>
    </row>
    <row r="130" spans="2:65" s="1" customFormat="1" ht="11.25">
      <c r="B130" s="31"/>
      <c r="D130" s="138" t="s">
        <v>133</v>
      </c>
      <c r="F130" s="139" t="s">
        <v>1079</v>
      </c>
      <c r="I130" s="140"/>
      <c r="L130" s="31"/>
      <c r="M130" s="141"/>
      <c r="U130" s="52"/>
      <c r="AT130" s="16" t="s">
        <v>133</v>
      </c>
      <c r="AU130" s="16" t="s">
        <v>82</v>
      </c>
    </row>
    <row r="131" spans="2:65" s="1" customFormat="1" ht="16.5" customHeight="1">
      <c r="B131" s="31"/>
      <c r="C131" s="144" t="s">
        <v>288</v>
      </c>
      <c r="D131" s="144" t="s">
        <v>138</v>
      </c>
      <c r="E131" s="145" t="s">
        <v>1081</v>
      </c>
      <c r="F131" s="146" t="s">
        <v>1082</v>
      </c>
      <c r="G131" s="147" t="s">
        <v>170</v>
      </c>
      <c r="H131" s="148">
        <v>2</v>
      </c>
      <c r="I131" s="149"/>
      <c r="J131" s="150">
        <f>ROUND(I131*H131,2)</f>
        <v>0</v>
      </c>
      <c r="K131" s="146" t="s">
        <v>130</v>
      </c>
      <c r="L131" s="151"/>
      <c r="M131" s="152" t="s">
        <v>19</v>
      </c>
      <c r="N131" s="153" t="s">
        <v>43</v>
      </c>
      <c r="P131" s="134">
        <f>O131*H131</f>
        <v>0</v>
      </c>
      <c r="Q131" s="134">
        <v>5.0699999999999999E-3</v>
      </c>
      <c r="R131" s="134">
        <f>Q131*H131</f>
        <v>1.014E-2</v>
      </c>
      <c r="S131" s="134">
        <v>0</v>
      </c>
      <c r="T131" s="134">
        <f>S131*H131</f>
        <v>0</v>
      </c>
      <c r="U131" s="135" t="s">
        <v>19</v>
      </c>
      <c r="AR131" s="136" t="s">
        <v>141</v>
      </c>
      <c r="AT131" s="136" t="s">
        <v>138</v>
      </c>
      <c r="AU131" s="136" t="s">
        <v>82</v>
      </c>
      <c r="AY131" s="16" t="s">
        <v>122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80</v>
      </c>
      <c r="BK131" s="137">
        <f>ROUND(I131*H131,2)</f>
        <v>0</v>
      </c>
      <c r="BL131" s="16" t="s">
        <v>131</v>
      </c>
      <c r="BM131" s="136" t="s">
        <v>1083</v>
      </c>
    </row>
    <row r="132" spans="2:65" s="1" customFormat="1" ht="11.25">
      <c r="B132" s="31"/>
      <c r="D132" s="138" t="s">
        <v>133</v>
      </c>
      <c r="F132" s="139" t="s">
        <v>1082</v>
      </c>
      <c r="I132" s="140"/>
      <c r="L132" s="31"/>
      <c r="M132" s="141"/>
      <c r="U132" s="52"/>
      <c r="AT132" s="16" t="s">
        <v>133</v>
      </c>
      <c r="AU132" s="16" t="s">
        <v>82</v>
      </c>
    </row>
    <row r="133" spans="2:65" s="1" customFormat="1" ht="16.5" customHeight="1">
      <c r="B133" s="31"/>
      <c r="C133" s="144" t="s">
        <v>294</v>
      </c>
      <c r="D133" s="144" t="s">
        <v>138</v>
      </c>
      <c r="E133" s="145" t="s">
        <v>1084</v>
      </c>
      <c r="F133" s="146" t="s">
        <v>1085</v>
      </c>
      <c r="G133" s="147" t="s">
        <v>170</v>
      </c>
      <c r="H133" s="148">
        <v>5</v>
      </c>
      <c r="I133" s="149"/>
      <c r="J133" s="150">
        <f>ROUND(I133*H133,2)</f>
        <v>0</v>
      </c>
      <c r="K133" s="146" t="s">
        <v>130</v>
      </c>
      <c r="L133" s="151"/>
      <c r="M133" s="152" t="s">
        <v>19</v>
      </c>
      <c r="N133" s="153" t="s">
        <v>43</v>
      </c>
      <c r="P133" s="134">
        <f>O133*H133</f>
        <v>0</v>
      </c>
      <c r="Q133" s="134">
        <v>8.6E-3</v>
      </c>
      <c r="R133" s="134">
        <f>Q133*H133</f>
        <v>4.2999999999999997E-2</v>
      </c>
      <c r="S133" s="134">
        <v>0</v>
      </c>
      <c r="T133" s="134">
        <f>S133*H133</f>
        <v>0</v>
      </c>
      <c r="U133" s="135" t="s">
        <v>19</v>
      </c>
      <c r="AR133" s="136" t="s">
        <v>141</v>
      </c>
      <c r="AT133" s="136" t="s">
        <v>138</v>
      </c>
      <c r="AU133" s="136" t="s">
        <v>82</v>
      </c>
      <c r="AY133" s="16" t="s">
        <v>122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80</v>
      </c>
      <c r="BK133" s="137">
        <f>ROUND(I133*H133,2)</f>
        <v>0</v>
      </c>
      <c r="BL133" s="16" t="s">
        <v>131</v>
      </c>
      <c r="BM133" s="136" t="s">
        <v>1086</v>
      </c>
    </row>
    <row r="134" spans="2:65" s="1" customFormat="1" ht="11.25">
      <c r="B134" s="31"/>
      <c r="D134" s="138" t="s">
        <v>133</v>
      </c>
      <c r="F134" s="139" t="s">
        <v>1085</v>
      </c>
      <c r="I134" s="140"/>
      <c r="L134" s="31"/>
      <c r="M134" s="141"/>
      <c r="U134" s="52"/>
      <c r="AT134" s="16" t="s">
        <v>133</v>
      </c>
      <c r="AU134" s="16" t="s">
        <v>82</v>
      </c>
    </row>
    <row r="135" spans="2:65" s="1" customFormat="1" ht="21.75" customHeight="1">
      <c r="B135" s="31"/>
      <c r="C135" s="144" t="s">
        <v>300</v>
      </c>
      <c r="D135" s="144" t="s">
        <v>138</v>
      </c>
      <c r="E135" s="145" t="s">
        <v>1087</v>
      </c>
      <c r="F135" s="146" t="s">
        <v>1088</v>
      </c>
      <c r="G135" s="147" t="s">
        <v>170</v>
      </c>
      <c r="H135" s="148">
        <v>2</v>
      </c>
      <c r="I135" s="149"/>
      <c r="J135" s="150">
        <f>ROUND(I135*H135,2)</f>
        <v>0</v>
      </c>
      <c r="K135" s="146" t="s">
        <v>130</v>
      </c>
      <c r="L135" s="151"/>
      <c r="M135" s="152" t="s">
        <v>19</v>
      </c>
      <c r="N135" s="153" t="s">
        <v>43</v>
      </c>
      <c r="P135" s="134">
        <f>O135*H135</f>
        <v>0</v>
      </c>
      <c r="Q135" s="134">
        <v>4.4999999999999999E-4</v>
      </c>
      <c r="R135" s="134">
        <f>Q135*H135</f>
        <v>8.9999999999999998E-4</v>
      </c>
      <c r="S135" s="134">
        <v>0</v>
      </c>
      <c r="T135" s="134">
        <f>S135*H135</f>
        <v>0</v>
      </c>
      <c r="U135" s="135" t="s">
        <v>19</v>
      </c>
      <c r="AR135" s="136" t="s">
        <v>141</v>
      </c>
      <c r="AT135" s="136" t="s">
        <v>138</v>
      </c>
      <c r="AU135" s="136" t="s">
        <v>82</v>
      </c>
      <c r="AY135" s="16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80</v>
      </c>
      <c r="BK135" s="137">
        <f>ROUND(I135*H135,2)</f>
        <v>0</v>
      </c>
      <c r="BL135" s="16" t="s">
        <v>131</v>
      </c>
      <c r="BM135" s="136" t="s">
        <v>1089</v>
      </c>
    </row>
    <row r="136" spans="2:65" s="1" customFormat="1" ht="11.25">
      <c r="B136" s="31"/>
      <c r="D136" s="138" t="s">
        <v>133</v>
      </c>
      <c r="F136" s="139" t="s">
        <v>1088</v>
      </c>
      <c r="I136" s="140"/>
      <c r="L136" s="31"/>
      <c r="M136" s="141"/>
      <c r="U136" s="52"/>
      <c r="AT136" s="16" t="s">
        <v>133</v>
      </c>
      <c r="AU136" s="16" t="s">
        <v>82</v>
      </c>
    </row>
    <row r="137" spans="2:65" s="1" customFormat="1" ht="16.5" customHeight="1">
      <c r="B137" s="31"/>
      <c r="C137" s="144" t="s">
        <v>1090</v>
      </c>
      <c r="D137" s="144" t="s">
        <v>138</v>
      </c>
      <c r="E137" s="145" t="s">
        <v>1091</v>
      </c>
      <c r="F137" s="146" t="s">
        <v>1092</v>
      </c>
      <c r="G137" s="147" t="s">
        <v>129</v>
      </c>
      <c r="H137" s="148">
        <v>30</v>
      </c>
      <c r="I137" s="149"/>
      <c r="J137" s="150">
        <f>ROUND(I137*H137,2)</f>
        <v>0</v>
      </c>
      <c r="K137" s="146" t="s">
        <v>276</v>
      </c>
      <c r="L137" s="151"/>
      <c r="M137" s="152" t="s">
        <v>19</v>
      </c>
      <c r="N137" s="153" t="s">
        <v>43</v>
      </c>
      <c r="P137" s="134">
        <f>O137*H137</f>
        <v>0</v>
      </c>
      <c r="Q137" s="134">
        <v>6.0000000000000002E-5</v>
      </c>
      <c r="R137" s="134">
        <f>Q137*H137</f>
        <v>1.8E-3</v>
      </c>
      <c r="S137" s="134">
        <v>0</v>
      </c>
      <c r="T137" s="134">
        <f>S137*H137</f>
        <v>0</v>
      </c>
      <c r="U137" s="135" t="s">
        <v>19</v>
      </c>
      <c r="AR137" s="136" t="s">
        <v>141</v>
      </c>
      <c r="AT137" s="136" t="s">
        <v>138</v>
      </c>
      <c r="AU137" s="136" t="s">
        <v>82</v>
      </c>
      <c r="AY137" s="16" t="s">
        <v>122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80</v>
      </c>
      <c r="BK137" s="137">
        <f>ROUND(I137*H137,2)</f>
        <v>0</v>
      </c>
      <c r="BL137" s="16" t="s">
        <v>131</v>
      </c>
      <c r="BM137" s="136" t="s">
        <v>1093</v>
      </c>
    </row>
    <row r="138" spans="2:65" s="1" customFormat="1" ht="11.25">
      <c r="B138" s="31"/>
      <c r="D138" s="138" t="s">
        <v>133</v>
      </c>
      <c r="F138" s="139" t="s">
        <v>1092</v>
      </c>
      <c r="I138" s="140"/>
      <c r="L138" s="31"/>
      <c r="M138" s="141"/>
      <c r="U138" s="52"/>
      <c r="AT138" s="16" t="s">
        <v>133</v>
      </c>
      <c r="AU138" s="16" t="s">
        <v>82</v>
      </c>
    </row>
    <row r="139" spans="2:65" s="1" customFormat="1" ht="16.5" customHeight="1">
      <c r="B139" s="31"/>
      <c r="C139" s="125" t="s">
        <v>1094</v>
      </c>
      <c r="D139" s="125" t="s">
        <v>126</v>
      </c>
      <c r="E139" s="126" t="s">
        <v>1095</v>
      </c>
      <c r="F139" s="127" t="s">
        <v>1096</v>
      </c>
      <c r="G139" s="128" t="s">
        <v>170</v>
      </c>
      <c r="H139" s="129">
        <v>18</v>
      </c>
      <c r="I139" s="130"/>
      <c r="J139" s="131">
        <f>ROUND(I139*H139,2)</f>
        <v>0</v>
      </c>
      <c r="K139" s="127" t="s">
        <v>130</v>
      </c>
      <c r="L139" s="31"/>
      <c r="M139" s="132" t="s">
        <v>19</v>
      </c>
      <c r="N139" s="133" t="s">
        <v>43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131</v>
      </c>
      <c r="AT139" s="136" t="s">
        <v>126</v>
      </c>
      <c r="AU139" s="136" t="s">
        <v>82</v>
      </c>
      <c r="AY139" s="16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80</v>
      </c>
      <c r="BK139" s="137">
        <f>ROUND(I139*H139,2)</f>
        <v>0</v>
      </c>
      <c r="BL139" s="16" t="s">
        <v>131</v>
      </c>
      <c r="BM139" s="136" t="s">
        <v>1097</v>
      </c>
    </row>
    <row r="140" spans="2:65" s="1" customFormat="1" ht="11.25">
      <c r="B140" s="31"/>
      <c r="D140" s="138" t="s">
        <v>133</v>
      </c>
      <c r="F140" s="139" t="s">
        <v>1098</v>
      </c>
      <c r="I140" s="140"/>
      <c r="L140" s="31"/>
      <c r="M140" s="141"/>
      <c r="U140" s="52"/>
      <c r="AT140" s="16" t="s">
        <v>133</v>
      </c>
      <c r="AU140" s="16" t="s">
        <v>82</v>
      </c>
    </row>
    <row r="141" spans="2:65" s="1" customFormat="1" ht="11.25">
      <c r="B141" s="31"/>
      <c r="D141" s="142" t="s">
        <v>135</v>
      </c>
      <c r="F141" s="143" t="s">
        <v>1099</v>
      </c>
      <c r="I141" s="140"/>
      <c r="L141" s="31"/>
      <c r="M141" s="141"/>
      <c r="U141" s="52"/>
      <c r="AT141" s="16" t="s">
        <v>135</v>
      </c>
      <c r="AU141" s="16" t="s">
        <v>82</v>
      </c>
    </row>
    <row r="142" spans="2:65" s="1" customFormat="1" ht="16.5" customHeight="1">
      <c r="B142" s="31"/>
      <c r="C142" s="144" t="s">
        <v>937</v>
      </c>
      <c r="D142" s="144" t="s">
        <v>138</v>
      </c>
      <c r="E142" s="145" t="s">
        <v>1100</v>
      </c>
      <c r="F142" s="146" t="s">
        <v>1101</v>
      </c>
      <c r="G142" s="147" t="s">
        <v>170</v>
      </c>
      <c r="H142" s="148">
        <v>2</v>
      </c>
      <c r="I142" s="149"/>
      <c r="J142" s="150">
        <f>ROUND(I142*H142,2)</f>
        <v>0</v>
      </c>
      <c r="K142" s="146" t="s">
        <v>130</v>
      </c>
      <c r="L142" s="151"/>
      <c r="M142" s="152" t="s">
        <v>19</v>
      </c>
      <c r="N142" s="153" t="s">
        <v>43</v>
      </c>
      <c r="P142" s="134">
        <f>O142*H142</f>
        <v>0</v>
      </c>
      <c r="Q142" s="134">
        <v>1.4E-3</v>
      </c>
      <c r="R142" s="134">
        <f>Q142*H142</f>
        <v>2.8E-3</v>
      </c>
      <c r="S142" s="134">
        <v>0</v>
      </c>
      <c r="T142" s="134">
        <f>S142*H142</f>
        <v>0</v>
      </c>
      <c r="U142" s="135" t="s">
        <v>19</v>
      </c>
      <c r="AR142" s="136" t="s">
        <v>141</v>
      </c>
      <c r="AT142" s="136" t="s">
        <v>138</v>
      </c>
      <c r="AU142" s="136" t="s">
        <v>82</v>
      </c>
      <c r="AY142" s="16" t="s">
        <v>122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80</v>
      </c>
      <c r="BK142" s="137">
        <f>ROUND(I142*H142,2)</f>
        <v>0</v>
      </c>
      <c r="BL142" s="16" t="s">
        <v>131</v>
      </c>
      <c r="BM142" s="136" t="s">
        <v>1102</v>
      </c>
    </row>
    <row r="143" spans="2:65" s="1" customFormat="1" ht="11.25">
      <c r="B143" s="31"/>
      <c r="D143" s="138" t="s">
        <v>133</v>
      </c>
      <c r="F143" s="139" t="s">
        <v>1101</v>
      </c>
      <c r="I143" s="140"/>
      <c r="L143" s="31"/>
      <c r="M143" s="141"/>
      <c r="U143" s="52"/>
      <c r="AT143" s="16" t="s">
        <v>133</v>
      </c>
      <c r="AU143" s="16" t="s">
        <v>82</v>
      </c>
    </row>
    <row r="144" spans="2:65" s="1" customFormat="1" ht="24.2" customHeight="1">
      <c r="B144" s="31"/>
      <c r="C144" s="144" t="s">
        <v>943</v>
      </c>
      <c r="D144" s="144" t="s">
        <v>138</v>
      </c>
      <c r="E144" s="145" t="s">
        <v>1103</v>
      </c>
      <c r="F144" s="146" t="s">
        <v>1104</v>
      </c>
      <c r="G144" s="147" t="s">
        <v>170</v>
      </c>
      <c r="H144" s="148">
        <v>4</v>
      </c>
      <c r="I144" s="149"/>
      <c r="J144" s="150">
        <f>ROUND(I144*H144,2)</f>
        <v>0</v>
      </c>
      <c r="K144" s="146" t="s">
        <v>276</v>
      </c>
      <c r="L144" s="151"/>
      <c r="M144" s="152" t="s">
        <v>19</v>
      </c>
      <c r="N144" s="153" t="s">
        <v>43</v>
      </c>
      <c r="P144" s="134">
        <f>O144*H144</f>
        <v>0</v>
      </c>
      <c r="Q144" s="134">
        <v>1.39E-3</v>
      </c>
      <c r="R144" s="134">
        <f>Q144*H144</f>
        <v>5.5599999999999998E-3</v>
      </c>
      <c r="S144" s="134">
        <v>0</v>
      </c>
      <c r="T144" s="134">
        <f>S144*H144</f>
        <v>0</v>
      </c>
      <c r="U144" s="135" t="s">
        <v>19</v>
      </c>
      <c r="AR144" s="136" t="s">
        <v>141</v>
      </c>
      <c r="AT144" s="136" t="s">
        <v>138</v>
      </c>
      <c r="AU144" s="136" t="s">
        <v>82</v>
      </c>
      <c r="AY144" s="16" t="s">
        <v>122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80</v>
      </c>
      <c r="BK144" s="137">
        <f>ROUND(I144*H144,2)</f>
        <v>0</v>
      </c>
      <c r="BL144" s="16" t="s">
        <v>131</v>
      </c>
      <c r="BM144" s="136" t="s">
        <v>1105</v>
      </c>
    </row>
    <row r="145" spans="2:65" s="1" customFormat="1" ht="11.25">
      <c r="B145" s="31"/>
      <c r="D145" s="138" t="s">
        <v>133</v>
      </c>
      <c r="F145" s="139" t="s">
        <v>1104</v>
      </c>
      <c r="I145" s="140"/>
      <c r="L145" s="31"/>
      <c r="M145" s="141"/>
      <c r="U145" s="52"/>
      <c r="AT145" s="16" t="s">
        <v>133</v>
      </c>
      <c r="AU145" s="16" t="s">
        <v>82</v>
      </c>
    </row>
    <row r="146" spans="2:65" s="1" customFormat="1" ht="24.2" customHeight="1">
      <c r="B146" s="31"/>
      <c r="C146" s="144" t="s">
        <v>527</v>
      </c>
      <c r="D146" s="144" t="s">
        <v>138</v>
      </c>
      <c r="E146" s="145" t="s">
        <v>1106</v>
      </c>
      <c r="F146" s="146" t="s">
        <v>1107</v>
      </c>
      <c r="G146" s="147" t="s">
        <v>170</v>
      </c>
      <c r="H146" s="148">
        <v>2</v>
      </c>
      <c r="I146" s="149"/>
      <c r="J146" s="150">
        <f>ROUND(I146*H146,2)</f>
        <v>0</v>
      </c>
      <c r="K146" s="146" t="s">
        <v>276</v>
      </c>
      <c r="L146" s="151"/>
      <c r="M146" s="152" t="s">
        <v>19</v>
      </c>
      <c r="N146" s="153" t="s">
        <v>43</v>
      </c>
      <c r="P146" s="134">
        <f>O146*H146</f>
        <v>0</v>
      </c>
      <c r="Q146" s="134">
        <v>1.92E-3</v>
      </c>
      <c r="R146" s="134">
        <f>Q146*H146</f>
        <v>3.8400000000000001E-3</v>
      </c>
      <c r="S146" s="134">
        <v>0</v>
      </c>
      <c r="T146" s="134">
        <f>S146*H146</f>
        <v>0</v>
      </c>
      <c r="U146" s="135" t="s">
        <v>19</v>
      </c>
      <c r="AR146" s="136" t="s">
        <v>141</v>
      </c>
      <c r="AT146" s="136" t="s">
        <v>138</v>
      </c>
      <c r="AU146" s="136" t="s">
        <v>82</v>
      </c>
      <c r="AY146" s="16" t="s">
        <v>122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6" t="s">
        <v>80</v>
      </c>
      <c r="BK146" s="137">
        <f>ROUND(I146*H146,2)</f>
        <v>0</v>
      </c>
      <c r="BL146" s="16" t="s">
        <v>131</v>
      </c>
      <c r="BM146" s="136" t="s">
        <v>1108</v>
      </c>
    </row>
    <row r="147" spans="2:65" s="1" customFormat="1" ht="11.25">
      <c r="B147" s="31"/>
      <c r="D147" s="138" t="s">
        <v>133</v>
      </c>
      <c r="F147" s="139" t="s">
        <v>1107</v>
      </c>
      <c r="I147" s="140"/>
      <c r="L147" s="31"/>
      <c r="M147" s="141"/>
      <c r="U147" s="52"/>
      <c r="AT147" s="16" t="s">
        <v>133</v>
      </c>
      <c r="AU147" s="16" t="s">
        <v>82</v>
      </c>
    </row>
    <row r="148" spans="2:65" s="1" customFormat="1" ht="24.2" customHeight="1">
      <c r="B148" s="31"/>
      <c r="C148" s="144" t="s">
        <v>536</v>
      </c>
      <c r="D148" s="144" t="s">
        <v>138</v>
      </c>
      <c r="E148" s="145" t="s">
        <v>1109</v>
      </c>
      <c r="F148" s="146" t="s">
        <v>1110</v>
      </c>
      <c r="G148" s="147" t="s">
        <v>170</v>
      </c>
      <c r="H148" s="148">
        <v>2</v>
      </c>
      <c r="I148" s="149"/>
      <c r="J148" s="150">
        <f>ROUND(I148*H148,2)</f>
        <v>0</v>
      </c>
      <c r="K148" s="146" t="s">
        <v>276</v>
      </c>
      <c r="L148" s="151"/>
      <c r="M148" s="152" t="s">
        <v>19</v>
      </c>
      <c r="N148" s="153" t="s">
        <v>43</v>
      </c>
      <c r="P148" s="134">
        <f>O148*H148</f>
        <v>0</v>
      </c>
      <c r="Q148" s="134">
        <v>1.34E-3</v>
      </c>
      <c r="R148" s="134">
        <f>Q148*H148</f>
        <v>2.6800000000000001E-3</v>
      </c>
      <c r="S148" s="134">
        <v>0</v>
      </c>
      <c r="T148" s="134">
        <f>S148*H148</f>
        <v>0</v>
      </c>
      <c r="U148" s="135" t="s">
        <v>19</v>
      </c>
      <c r="AR148" s="136" t="s">
        <v>141</v>
      </c>
      <c r="AT148" s="136" t="s">
        <v>138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80</v>
      </c>
      <c r="BK148" s="137">
        <f>ROUND(I148*H148,2)</f>
        <v>0</v>
      </c>
      <c r="BL148" s="16" t="s">
        <v>131</v>
      </c>
      <c r="BM148" s="136" t="s">
        <v>1111</v>
      </c>
    </row>
    <row r="149" spans="2:65" s="1" customFormat="1" ht="11.25">
      <c r="B149" s="31"/>
      <c r="D149" s="138" t="s">
        <v>133</v>
      </c>
      <c r="F149" s="139" t="s">
        <v>1110</v>
      </c>
      <c r="I149" s="140"/>
      <c r="L149" s="31"/>
      <c r="M149" s="141"/>
      <c r="U149" s="52"/>
      <c r="AT149" s="16" t="s">
        <v>133</v>
      </c>
      <c r="AU149" s="16" t="s">
        <v>82</v>
      </c>
    </row>
    <row r="150" spans="2:65" s="1" customFormat="1" ht="16.5" customHeight="1">
      <c r="B150" s="31"/>
      <c r="C150" s="144" t="s">
        <v>540</v>
      </c>
      <c r="D150" s="144" t="s">
        <v>138</v>
      </c>
      <c r="E150" s="145" t="s">
        <v>1112</v>
      </c>
      <c r="F150" s="146" t="s">
        <v>1113</v>
      </c>
      <c r="G150" s="147" t="s">
        <v>170</v>
      </c>
      <c r="H150" s="148">
        <v>2</v>
      </c>
      <c r="I150" s="149"/>
      <c r="J150" s="150">
        <f>ROUND(I150*H150,2)</f>
        <v>0</v>
      </c>
      <c r="K150" s="146" t="s">
        <v>130</v>
      </c>
      <c r="L150" s="151"/>
      <c r="M150" s="152" t="s">
        <v>19</v>
      </c>
      <c r="N150" s="153" t="s">
        <v>43</v>
      </c>
      <c r="P150" s="134">
        <f>O150*H150</f>
        <v>0</v>
      </c>
      <c r="Q150" s="134">
        <v>8.3000000000000001E-4</v>
      </c>
      <c r="R150" s="134">
        <f>Q150*H150</f>
        <v>1.66E-3</v>
      </c>
      <c r="S150" s="134">
        <v>0</v>
      </c>
      <c r="T150" s="134">
        <f>S150*H150</f>
        <v>0</v>
      </c>
      <c r="U150" s="135" t="s">
        <v>19</v>
      </c>
      <c r="AR150" s="136" t="s">
        <v>141</v>
      </c>
      <c r="AT150" s="136" t="s">
        <v>138</v>
      </c>
      <c r="AU150" s="136" t="s">
        <v>82</v>
      </c>
      <c r="AY150" s="16" t="s">
        <v>122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80</v>
      </c>
      <c r="BK150" s="137">
        <f>ROUND(I150*H150,2)</f>
        <v>0</v>
      </c>
      <c r="BL150" s="16" t="s">
        <v>131</v>
      </c>
      <c r="BM150" s="136" t="s">
        <v>1114</v>
      </c>
    </row>
    <row r="151" spans="2:65" s="1" customFormat="1" ht="11.25">
      <c r="B151" s="31"/>
      <c r="D151" s="138" t="s">
        <v>133</v>
      </c>
      <c r="F151" s="139" t="s">
        <v>1113</v>
      </c>
      <c r="I151" s="140"/>
      <c r="L151" s="31"/>
      <c r="M151" s="141"/>
      <c r="U151" s="52"/>
      <c r="AT151" s="16" t="s">
        <v>133</v>
      </c>
      <c r="AU151" s="16" t="s">
        <v>82</v>
      </c>
    </row>
    <row r="152" spans="2:65" s="1" customFormat="1" ht="16.5" customHeight="1">
      <c r="B152" s="31"/>
      <c r="C152" s="144" t="s">
        <v>546</v>
      </c>
      <c r="D152" s="144" t="s">
        <v>138</v>
      </c>
      <c r="E152" s="145" t="s">
        <v>1115</v>
      </c>
      <c r="F152" s="146" t="s">
        <v>1116</v>
      </c>
      <c r="G152" s="147" t="s">
        <v>170</v>
      </c>
      <c r="H152" s="148">
        <v>2</v>
      </c>
      <c r="I152" s="149"/>
      <c r="J152" s="150">
        <f>ROUND(I152*H152,2)</f>
        <v>0</v>
      </c>
      <c r="K152" s="146" t="s">
        <v>130</v>
      </c>
      <c r="L152" s="151"/>
      <c r="M152" s="152" t="s">
        <v>19</v>
      </c>
      <c r="N152" s="153" t="s">
        <v>43</v>
      </c>
      <c r="P152" s="134">
        <f>O152*H152</f>
        <v>0</v>
      </c>
      <c r="Q152" s="134">
        <v>1.08E-3</v>
      </c>
      <c r="R152" s="134">
        <f>Q152*H152</f>
        <v>2.16E-3</v>
      </c>
      <c r="S152" s="134">
        <v>0</v>
      </c>
      <c r="T152" s="134">
        <f>S152*H152</f>
        <v>0</v>
      </c>
      <c r="U152" s="135" t="s">
        <v>19</v>
      </c>
      <c r="AR152" s="136" t="s">
        <v>141</v>
      </c>
      <c r="AT152" s="136" t="s">
        <v>138</v>
      </c>
      <c r="AU152" s="136" t="s">
        <v>82</v>
      </c>
      <c r="AY152" s="16" t="s">
        <v>122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6" t="s">
        <v>80</v>
      </c>
      <c r="BK152" s="137">
        <f>ROUND(I152*H152,2)</f>
        <v>0</v>
      </c>
      <c r="BL152" s="16" t="s">
        <v>131</v>
      </c>
      <c r="BM152" s="136" t="s">
        <v>1117</v>
      </c>
    </row>
    <row r="153" spans="2:65" s="1" customFormat="1" ht="11.25">
      <c r="B153" s="31"/>
      <c r="D153" s="138" t="s">
        <v>133</v>
      </c>
      <c r="F153" s="139" t="s">
        <v>1116</v>
      </c>
      <c r="I153" s="140"/>
      <c r="L153" s="31"/>
      <c r="M153" s="141"/>
      <c r="U153" s="52"/>
      <c r="AT153" s="16" t="s">
        <v>133</v>
      </c>
      <c r="AU153" s="16" t="s">
        <v>82</v>
      </c>
    </row>
    <row r="154" spans="2:65" s="1" customFormat="1" ht="24.2" customHeight="1">
      <c r="B154" s="31"/>
      <c r="C154" s="144" t="s">
        <v>550</v>
      </c>
      <c r="D154" s="144" t="s">
        <v>138</v>
      </c>
      <c r="E154" s="145" t="s">
        <v>1118</v>
      </c>
      <c r="F154" s="146" t="s">
        <v>1119</v>
      </c>
      <c r="G154" s="147" t="s">
        <v>170</v>
      </c>
      <c r="H154" s="148">
        <v>2</v>
      </c>
      <c r="I154" s="149"/>
      <c r="J154" s="150">
        <f>ROUND(I154*H154,2)</f>
        <v>0</v>
      </c>
      <c r="K154" s="146" t="s">
        <v>276</v>
      </c>
      <c r="L154" s="151"/>
      <c r="M154" s="152" t="s">
        <v>19</v>
      </c>
      <c r="N154" s="153" t="s">
        <v>43</v>
      </c>
      <c r="P154" s="134">
        <f>O154*H154</f>
        <v>0</v>
      </c>
      <c r="Q154" s="134">
        <v>1.48E-3</v>
      </c>
      <c r="R154" s="134">
        <f>Q154*H154</f>
        <v>2.96E-3</v>
      </c>
      <c r="S154" s="134">
        <v>0</v>
      </c>
      <c r="T154" s="134">
        <f>S154*H154</f>
        <v>0</v>
      </c>
      <c r="U154" s="135" t="s">
        <v>19</v>
      </c>
      <c r="AR154" s="136" t="s">
        <v>141</v>
      </c>
      <c r="AT154" s="136" t="s">
        <v>138</v>
      </c>
      <c r="AU154" s="136" t="s">
        <v>82</v>
      </c>
      <c r="AY154" s="16" t="s">
        <v>122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80</v>
      </c>
      <c r="BK154" s="137">
        <f>ROUND(I154*H154,2)</f>
        <v>0</v>
      </c>
      <c r="BL154" s="16" t="s">
        <v>131</v>
      </c>
      <c r="BM154" s="136" t="s">
        <v>1120</v>
      </c>
    </row>
    <row r="155" spans="2:65" s="1" customFormat="1" ht="11.25">
      <c r="B155" s="31"/>
      <c r="D155" s="138" t="s">
        <v>133</v>
      </c>
      <c r="F155" s="139" t="s">
        <v>1119</v>
      </c>
      <c r="I155" s="140"/>
      <c r="L155" s="31"/>
      <c r="M155" s="141"/>
      <c r="U155" s="52"/>
      <c r="AT155" s="16" t="s">
        <v>133</v>
      </c>
      <c r="AU155" s="16" t="s">
        <v>82</v>
      </c>
    </row>
    <row r="156" spans="2:65" s="1" customFormat="1" ht="24.2" customHeight="1">
      <c r="B156" s="31"/>
      <c r="C156" s="144" t="s">
        <v>237</v>
      </c>
      <c r="D156" s="144" t="s">
        <v>138</v>
      </c>
      <c r="E156" s="145" t="s">
        <v>1121</v>
      </c>
      <c r="F156" s="146" t="s">
        <v>1122</v>
      </c>
      <c r="G156" s="147" t="s">
        <v>170</v>
      </c>
      <c r="H156" s="148">
        <v>2</v>
      </c>
      <c r="I156" s="149"/>
      <c r="J156" s="150">
        <f>ROUND(I156*H156,2)</f>
        <v>0</v>
      </c>
      <c r="K156" s="146" t="s">
        <v>276</v>
      </c>
      <c r="L156" s="151"/>
      <c r="M156" s="152" t="s">
        <v>19</v>
      </c>
      <c r="N156" s="153" t="s">
        <v>43</v>
      </c>
      <c r="P156" s="134">
        <f>O156*H156</f>
        <v>0</v>
      </c>
      <c r="Q156" s="134">
        <v>1.48E-3</v>
      </c>
      <c r="R156" s="134">
        <f>Q156*H156</f>
        <v>2.96E-3</v>
      </c>
      <c r="S156" s="134">
        <v>0</v>
      </c>
      <c r="T156" s="134">
        <f>S156*H156</f>
        <v>0</v>
      </c>
      <c r="U156" s="135" t="s">
        <v>19</v>
      </c>
      <c r="AR156" s="136" t="s">
        <v>141</v>
      </c>
      <c r="AT156" s="136" t="s">
        <v>138</v>
      </c>
      <c r="AU156" s="136" t="s">
        <v>82</v>
      </c>
      <c r="AY156" s="16" t="s">
        <v>122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80</v>
      </c>
      <c r="BK156" s="137">
        <f>ROUND(I156*H156,2)</f>
        <v>0</v>
      </c>
      <c r="BL156" s="16" t="s">
        <v>131</v>
      </c>
      <c r="BM156" s="136" t="s">
        <v>1123</v>
      </c>
    </row>
    <row r="157" spans="2:65" s="1" customFormat="1" ht="11.25">
      <c r="B157" s="31"/>
      <c r="D157" s="138" t="s">
        <v>133</v>
      </c>
      <c r="F157" s="139" t="s">
        <v>1122</v>
      </c>
      <c r="I157" s="140"/>
      <c r="L157" s="31"/>
      <c r="M157" s="141"/>
      <c r="U157" s="52"/>
      <c r="AT157" s="16" t="s">
        <v>133</v>
      </c>
      <c r="AU157" s="16" t="s">
        <v>82</v>
      </c>
    </row>
    <row r="158" spans="2:65" s="1" customFormat="1" ht="16.5" customHeight="1">
      <c r="B158" s="31"/>
      <c r="C158" s="125" t="s">
        <v>243</v>
      </c>
      <c r="D158" s="125" t="s">
        <v>126</v>
      </c>
      <c r="E158" s="126" t="s">
        <v>1124</v>
      </c>
      <c r="F158" s="127" t="s">
        <v>1125</v>
      </c>
      <c r="G158" s="128" t="s">
        <v>170</v>
      </c>
      <c r="H158" s="129">
        <v>6</v>
      </c>
      <c r="I158" s="130"/>
      <c r="J158" s="131">
        <f>ROUND(I158*H158,2)</f>
        <v>0</v>
      </c>
      <c r="K158" s="127" t="s">
        <v>130</v>
      </c>
      <c r="L158" s="31"/>
      <c r="M158" s="132" t="s">
        <v>19</v>
      </c>
      <c r="N158" s="133" t="s">
        <v>43</v>
      </c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4">
        <f>S158*H158</f>
        <v>0</v>
      </c>
      <c r="U158" s="135" t="s">
        <v>19</v>
      </c>
      <c r="AR158" s="136" t="s">
        <v>131</v>
      </c>
      <c r="AT158" s="136" t="s">
        <v>126</v>
      </c>
      <c r="AU158" s="136" t="s">
        <v>82</v>
      </c>
      <c r="AY158" s="16" t="s">
        <v>122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6" t="s">
        <v>80</v>
      </c>
      <c r="BK158" s="137">
        <f>ROUND(I158*H158,2)</f>
        <v>0</v>
      </c>
      <c r="BL158" s="16" t="s">
        <v>131</v>
      </c>
      <c r="BM158" s="136" t="s">
        <v>1126</v>
      </c>
    </row>
    <row r="159" spans="2:65" s="1" customFormat="1" ht="11.25">
      <c r="B159" s="31"/>
      <c r="D159" s="138" t="s">
        <v>133</v>
      </c>
      <c r="F159" s="139" t="s">
        <v>1127</v>
      </c>
      <c r="I159" s="140"/>
      <c r="L159" s="31"/>
      <c r="M159" s="141"/>
      <c r="U159" s="52"/>
      <c r="AT159" s="16" t="s">
        <v>133</v>
      </c>
      <c r="AU159" s="16" t="s">
        <v>82</v>
      </c>
    </row>
    <row r="160" spans="2:65" s="1" customFormat="1" ht="11.25">
      <c r="B160" s="31"/>
      <c r="D160" s="142" t="s">
        <v>135</v>
      </c>
      <c r="F160" s="143" t="s">
        <v>1128</v>
      </c>
      <c r="I160" s="140"/>
      <c r="L160" s="31"/>
      <c r="M160" s="141"/>
      <c r="U160" s="52"/>
      <c r="AT160" s="16" t="s">
        <v>135</v>
      </c>
      <c r="AU160" s="16" t="s">
        <v>82</v>
      </c>
    </row>
    <row r="161" spans="2:65" s="1" customFormat="1" ht="21.75" customHeight="1">
      <c r="B161" s="31"/>
      <c r="C161" s="144" t="s">
        <v>249</v>
      </c>
      <c r="D161" s="144" t="s">
        <v>138</v>
      </c>
      <c r="E161" s="145" t="s">
        <v>1129</v>
      </c>
      <c r="F161" s="146" t="s">
        <v>1130</v>
      </c>
      <c r="G161" s="147" t="s">
        <v>170</v>
      </c>
      <c r="H161" s="148">
        <v>3</v>
      </c>
      <c r="I161" s="149"/>
      <c r="J161" s="150">
        <f>ROUND(I161*H161,2)</f>
        <v>0</v>
      </c>
      <c r="K161" s="146" t="s">
        <v>276</v>
      </c>
      <c r="L161" s="151"/>
      <c r="M161" s="152" t="s">
        <v>19</v>
      </c>
      <c r="N161" s="153" t="s">
        <v>43</v>
      </c>
      <c r="P161" s="134">
        <f>O161*H161</f>
        <v>0</v>
      </c>
      <c r="Q161" s="134">
        <v>9.5E-4</v>
      </c>
      <c r="R161" s="134">
        <f>Q161*H161</f>
        <v>2.8500000000000001E-3</v>
      </c>
      <c r="S161" s="134">
        <v>0</v>
      </c>
      <c r="T161" s="134">
        <f>S161*H161</f>
        <v>0</v>
      </c>
      <c r="U161" s="135" t="s">
        <v>19</v>
      </c>
      <c r="AR161" s="136" t="s">
        <v>141</v>
      </c>
      <c r="AT161" s="136" t="s">
        <v>138</v>
      </c>
      <c r="AU161" s="136" t="s">
        <v>82</v>
      </c>
      <c r="AY161" s="16" t="s">
        <v>122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6" t="s">
        <v>80</v>
      </c>
      <c r="BK161" s="137">
        <f>ROUND(I161*H161,2)</f>
        <v>0</v>
      </c>
      <c r="BL161" s="16" t="s">
        <v>131</v>
      </c>
      <c r="BM161" s="136" t="s">
        <v>1131</v>
      </c>
    </row>
    <row r="162" spans="2:65" s="1" customFormat="1" ht="11.25">
      <c r="B162" s="31"/>
      <c r="D162" s="138" t="s">
        <v>133</v>
      </c>
      <c r="F162" s="139" t="s">
        <v>1130</v>
      </c>
      <c r="I162" s="140"/>
      <c r="L162" s="31"/>
      <c r="M162" s="141"/>
      <c r="U162" s="52"/>
      <c r="AT162" s="16" t="s">
        <v>133</v>
      </c>
      <c r="AU162" s="16" t="s">
        <v>82</v>
      </c>
    </row>
    <row r="163" spans="2:65" s="1" customFormat="1" ht="24.2" customHeight="1">
      <c r="B163" s="31"/>
      <c r="C163" s="144" t="s">
        <v>255</v>
      </c>
      <c r="D163" s="144" t="s">
        <v>138</v>
      </c>
      <c r="E163" s="145" t="s">
        <v>1132</v>
      </c>
      <c r="F163" s="146" t="s">
        <v>1133</v>
      </c>
      <c r="G163" s="147" t="s">
        <v>170</v>
      </c>
      <c r="H163" s="148">
        <v>2</v>
      </c>
      <c r="I163" s="149"/>
      <c r="J163" s="150">
        <f>ROUND(I163*H163,2)</f>
        <v>0</v>
      </c>
      <c r="K163" s="146" t="s">
        <v>276</v>
      </c>
      <c r="L163" s="151"/>
      <c r="M163" s="152" t="s">
        <v>19</v>
      </c>
      <c r="N163" s="153" t="s">
        <v>43</v>
      </c>
      <c r="P163" s="134">
        <f>O163*H163</f>
        <v>0</v>
      </c>
      <c r="Q163" s="134">
        <v>9.5E-4</v>
      </c>
      <c r="R163" s="134">
        <f>Q163*H163</f>
        <v>1.9E-3</v>
      </c>
      <c r="S163" s="134">
        <v>0</v>
      </c>
      <c r="T163" s="134">
        <f>S163*H163</f>
        <v>0</v>
      </c>
      <c r="U163" s="135" t="s">
        <v>19</v>
      </c>
      <c r="AR163" s="136" t="s">
        <v>141</v>
      </c>
      <c r="AT163" s="136" t="s">
        <v>138</v>
      </c>
      <c r="AU163" s="136" t="s">
        <v>82</v>
      </c>
      <c r="AY163" s="16" t="s">
        <v>122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6" t="s">
        <v>80</v>
      </c>
      <c r="BK163" s="137">
        <f>ROUND(I163*H163,2)</f>
        <v>0</v>
      </c>
      <c r="BL163" s="16" t="s">
        <v>131</v>
      </c>
      <c r="BM163" s="136" t="s">
        <v>1134</v>
      </c>
    </row>
    <row r="164" spans="2:65" s="1" customFormat="1" ht="11.25">
      <c r="B164" s="31"/>
      <c r="D164" s="138" t="s">
        <v>133</v>
      </c>
      <c r="F164" s="139" t="s">
        <v>1133</v>
      </c>
      <c r="I164" s="140"/>
      <c r="L164" s="31"/>
      <c r="M164" s="141"/>
      <c r="U164" s="52"/>
      <c r="AT164" s="16" t="s">
        <v>133</v>
      </c>
      <c r="AU164" s="16" t="s">
        <v>82</v>
      </c>
    </row>
    <row r="165" spans="2:65" s="1" customFormat="1" ht="16.5" customHeight="1">
      <c r="B165" s="31"/>
      <c r="C165" s="144" t="s">
        <v>261</v>
      </c>
      <c r="D165" s="144" t="s">
        <v>138</v>
      </c>
      <c r="E165" s="145" t="s">
        <v>1135</v>
      </c>
      <c r="F165" s="146" t="s">
        <v>1136</v>
      </c>
      <c r="G165" s="147" t="s">
        <v>170</v>
      </c>
      <c r="H165" s="148">
        <v>1</v>
      </c>
      <c r="I165" s="149"/>
      <c r="J165" s="150">
        <f>ROUND(I165*H165,2)</f>
        <v>0</v>
      </c>
      <c r="K165" s="146" t="s">
        <v>130</v>
      </c>
      <c r="L165" s="151"/>
      <c r="M165" s="152" t="s">
        <v>19</v>
      </c>
      <c r="N165" s="153" t="s">
        <v>43</v>
      </c>
      <c r="P165" s="134">
        <f>O165*H165</f>
        <v>0</v>
      </c>
      <c r="Q165" s="134">
        <v>9.5E-4</v>
      </c>
      <c r="R165" s="134">
        <f>Q165*H165</f>
        <v>9.5E-4</v>
      </c>
      <c r="S165" s="134">
        <v>0</v>
      </c>
      <c r="T165" s="134">
        <f>S165*H165</f>
        <v>0</v>
      </c>
      <c r="U165" s="135" t="s">
        <v>19</v>
      </c>
      <c r="AR165" s="136" t="s">
        <v>141</v>
      </c>
      <c r="AT165" s="136" t="s">
        <v>138</v>
      </c>
      <c r="AU165" s="136" t="s">
        <v>82</v>
      </c>
      <c r="AY165" s="16" t="s">
        <v>122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80</v>
      </c>
      <c r="BK165" s="137">
        <f>ROUND(I165*H165,2)</f>
        <v>0</v>
      </c>
      <c r="BL165" s="16" t="s">
        <v>131</v>
      </c>
      <c r="BM165" s="136" t="s">
        <v>1137</v>
      </c>
    </row>
    <row r="166" spans="2:65" s="1" customFormat="1" ht="11.25">
      <c r="B166" s="31"/>
      <c r="D166" s="138" t="s">
        <v>133</v>
      </c>
      <c r="F166" s="139" t="s">
        <v>1136</v>
      </c>
      <c r="I166" s="140"/>
      <c r="L166" s="31"/>
      <c r="M166" s="141"/>
      <c r="U166" s="52"/>
      <c r="AT166" s="16" t="s">
        <v>133</v>
      </c>
      <c r="AU166" s="16" t="s">
        <v>82</v>
      </c>
    </row>
    <row r="167" spans="2:65" s="1" customFormat="1" ht="16.5" customHeight="1">
      <c r="B167" s="31"/>
      <c r="C167" s="125" t="s">
        <v>822</v>
      </c>
      <c r="D167" s="125" t="s">
        <v>126</v>
      </c>
      <c r="E167" s="126" t="s">
        <v>1138</v>
      </c>
      <c r="F167" s="127" t="s">
        <v>1139</v>
      </c>
      <c r="G167" s="128" t="s">
        <v>170</v>
      </c>
      <c r="H167" s="129">
        <v>9</v>
      </c>
      <c r="I167" s="130"/>
      <c r="J167" s="131">
        <f>ROUND(I167*H167,2)</f>
        <v>0</v>
      </c>
      <c r="K167" s="127" t="s">
        <v>130</v>
      </c>
      <c r="L167" s="31"/>
      <c r="M167" s="132" t="s">
        <v>19</v>
      </c>
      <c r="N167" s="133" t="s">
        <v>43</v>
      </c>
      <c r="P167" s="134">
        <f>O167*H167</f>
        <v>0</v>
      </c>
      <c r="Q167" s="134">
        <v>0</v>
      </c>
      <c r="R167" s="134">
        <f>Q167*H167</f>
        <v>0</v>
      </c>
      <c r="S167" s="134">
        <v>0</v>
      </c>
      <c r="T167" s="134">
        <f>S167*H167</f>
        <v>0</v>
      </c>
      <c r="U167" s="135" t="s">
        <v>19</v>
      </c>
      <c r="AR167" s="136" t="s">
        <v>131</v>
      </c>
      <c r="AT167" s="136" t="s">
        <v>126</v>
      </c>
      <c r="AU167" s="136" t="s">
        <v>82</v>
      </c>
      <c r="AY167" s="16" t="s">
        <v>122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6" t="s">
        <v>80</v>
      </c>
      <c r="BK167" s="137">
        <f>ROUND(I167*H167,2)</f>
        <v>0</v>
      </c>
      <c r="BL167" s="16" t="s">
        <v>131</v>
      </c>
      <c r="BM167" s="136" t="s">
        <v>1140</v>
      </c>
    </row>
    <row r="168" spans="2:65" s="1" customFormat="1" ht="11.25">
      <c r="B168" s="31"/>
      <c r="D168" s="138" t="s">
        <v>133</v>
      </c>
      <c r="F168" s="139" t="s">
        <v>1141</v>
      </c>
      <c r="I168" s="140"/>
      <c r="L168" s="31"/>
      <c r="M168" s="141"/>
      <c r="U168" s="52"/>
      <c r="AT168" s="16" t="s">
        <v>133</v>
      </c>
      <c r="AU168" s="16" t="s">
        <v>82</v>
      </c>
    </row>
    <row r="169" spans="2:65" s="1" customFormat="1" ht="11.25">
      <c r="B169" s="31"/>
      <c r="D169" s="142" t="s">
        <v>135</v>
      </c>
      <c r="F169" s="143" t="s">
        <v>1142</v>
      </c>
      <c r="I169" s="140"/>
      <c r="L169" s="31"/>
      <c r="M169" s="141"/>
      <c r="U169" s="52"/>
      <c r="AT169" s="16" t="s">
        <v>135</v>
      </c>
      <c r="AU169" s="16" t="s">
        <v>82</v>
      </c>
    </row>
    <row r="170" spans="2:65" s="1" customFormat="1" ht="16.5" customHeight="1">
      <c r="B170" s="31"/>
      <c r="C170" s="144" t="s">
        <v>827</v>
      </c>
      <c r="D170" s="144" t="s">
        <v>138</v>
      </c>
      <c r="E170" s="145" t="s">
        <v>1143</v>
      </c>
      <c r="F170" s="146" t="s">
        <v>1144</v>
      </c>
      <c r="G170" s="147" t="s">
        <v>170</v>
      </c>
      <c r="H170" s="148">
        <v>9</v>
      </c>
      <c r="I170" s="149"/>
      <c r="J170" s="150">
        <f>ROUND(I170*H170,2)</f>
        <v>0</v>
      </c>
      <c r="K170" s="146" t="s">
        <v>130</v>
      </c>
      <c r="L170" s="151"/>
      <c r="M170" s="152" t="s">
        <v>19</v>
      </c>
      <c r="N170" s="153" t="s">
        <v>43</v>
      </c>
      <c r="P170" s="134">
        <f>O170*H170</f>
        <v>0</v>
      </c>
      <c r="Q170" s="134">
        <v>2.0000000000000002E-5</v>
      </c>
      <c r="R170" s="134">
        <f>Q170*H170</f>
        <v>1.8000000000000001E-4</v>
      </c>
      <c r="S170" s="134">
        <v>0</v>
      </c>
      <c r="T170" s="134">
        <f>S170*H170</f>
        <v>0</v>
      </c>
      <c r="U170" s="135" t="s">
        <v>19</v>
      </c>
      <c r="AR170" s="136" t="s">
        <v>141</v>
      </c>
      <c r="AT170" s="136" t="s">
        <v>138</v>
      </c>
      <c r="AU170" s="136" t="s">
        <v>82</v>
      </c>
      <c r="AY170" s="16" t="s">
        <v>122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6" t="s">
        <v>80</v>
      </c>
      <c r="BK170" s="137">
        <f>ROUND(I170*H170,2)</f>
        <v>0</v>
      </c>
      <c r="BL170" s="16" t="s">
        <v>131</v>
      </c>
      <c r="BM170" s="136" t="s">
        <v>1145</v>
      </c>
    </row>
    <row r="171" spans="2:65" s="1" customFormat="1" ht="11.25">
      <c r="B171" s="31"/>
      <c r="D171" s="138" t="s">
        <v>133</v>
      </c>
      <c r="F171" s="139" t="s">
        <v>1144</v>
      </c>
      <c r="I171" s="140"/>
      <c r="L171" s="31"/>
      <c r="M171" s="141"/>
      <c r="U171" s="52"/>
      <c r="AT171" s="16" t="s">
        <v>133</v>
      </c>
      <c r="AU171" s="16" t="s">
        <v>82</v>
      </c>
    </row>
    <row r="172" spans="2:65" s="1" customFormat="1" ht="16.5" customHeight="1">
      <c r="B172" s="31"/>
      <c r="C172" s="125" t="s">
        <v>832</v>
      </c>
      <c r="D172" s="125" t="s">
        <v>126</v>
      </c>
      <c r="E172" s="126" t="s">
        <v>1146</v>
      </c>
      <c r="F172" s="127" t="s">
        <v>1147</v>
      </c>
      <c r="G172" s="128" t="s">
        <v>170</v>
      </c>
      <c r="H172" s="129">
        <v>12</v>
      </c>
      <c r="I172" s="130"/>
      <c r="J172" s="131">
        <f>ROUND(I172*H172,2)</f>
        <v>0</v>
      </c>
      <c r="K172" s="127" t="s">
        <v>130</v>
      </c>
      <c r="L172" s="31"/>
      <c r="M172" s="132" t="s">
        <v>19</v>
      </c>
      <c r="N172" s="133" t="s">
        <v>43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4">
        <f>S172*H172</f>
        <v>0</v>
      </c>
      <c r="U172" s="135" t="s">
        <v>19</v>
      </c>
      <c r="AR172" s="136" t="s">
        <v>131</v>
      </c>
      <c r="AT172" s="136" t="s">
        <v>126</v>
      </c>
      <c r="AU172" s="136" t="s">
        <v>82</v>
      </c>
      <c r="AY172" s="16" t="s">
        <v>122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6" t="s">
        <v>80</v>
      </c>
      <c r="BK172" s="137">
        <f>ROUND(I172*H172,2)</f>
        <v>0</v>
      </c>
      <c r="BL172" s="16" t="s">
        <v>131</v>
      </c>
      <c r="BM172" s="136" t="s">
        <v>1148</v>
      </c>
    </row>
    <row r="173" spans="2:65" s="1" customFormat="1" ht="11.25">
      <c r="B173" s="31"/>
      <c r="D173" s="138" t="s">
        <v>133</v>
      </c>
      <c r="F173" s="139" t="s">
        <v>1149</v>
      </c>
      <c r="I173" s="140"/>
      <c r="L173" s="31"/>
      <c r="M173" s="141"/>
      <c r="U173" s="52"/>
      <c r="AT173" s="16" t="s">
        <v>133</v>
      </c>
      <c r="AU173" s="16" t="s">
        <v>82</v>
      </c>
    </row>
    <row r="174" spans="2:65" s="1" customFormat="1" ht="11.25">
      <c r="B174" s="31"/>
      <c r="D174" s="142" t="s">
        <v>135</v>
      </c>
      <c r="F174" s="143" t="s">
        <v>1150</v>
      </c>
      <c r="I174" s="140"/>
      <c r="L174" s="31"/>
      <c r="M174" s="141"/>
      <c r="U174" s="52"/>
      <c r="AT174" s="16" t="s">
        <v>135</v>
      </c>
      <c r="AU174" s="16" t="s">
        <v>82</v>
      </c>
    </row>
    <row r="175" spans="2:65" s="1" customFormat="1" ht="16.5" customHeight="1">
      <c r="B175" s="31"/>
      <c r="C175" s="144" t="s">
        <v>837</v>
      </c>
      <c r="D175" s="144" t="s">
        <v>138</v>
      </c>
      <c r="E175" s="145" t="s">
        <v>1151</v>
      </c>
      <c r="F175" s="146" t="s">
        <v>1152</v>
      </c>
      <c r="G175" s="147" t="s">
        <v>170</v>
      </c>
      <c r="H175" s="148">
        <v>3</v>
      </c>
      <c r="I175" s="149"/>
      <c r="J175" s="150">
        <f>ROUND(I175*H175,2)</f>
        <v>0</v>
      </c>
      <c r="K175" s="146" t="s">
        <v>130</v>
      </c>
      <c r="L175" s="151"/>
      <c r="M175" s="152" t="s">
        <v>19</v>
      </c>
      <c r="N175" s="153" t="s">
        <v>43</v>
      </c>
      <c r="P175" s="134">
        <f>O175*H175</f>
        <v>0</v>
      </c>
      <c r="Q175" s="134">
        <v>1.2999999999999999E-3</v>
      </c>
      <c r="R175" s="134">
        <f>Q175*H175</f>
        <v>3.8999999999999998E-3</v>
      </c>
      <c r="S175" s="134">
        <v>0</v>
      </c>
      <c r="T175" s="134">
        <f>S175*H175</f>
        <v>0</v>
      </c>
      <c r="U175" s="135" t="s">
        <v>19</v>
      </c>
      <c r="AR175" s="136" t="s">
        <v>141</v>
      </c>
      <c r="AT175" s="136" t="s">
        <v>138</v>
      </c>
      <c r="AU175" s="136" t="s">
        <v>82</v>
      </c>
      <c r="AY175" s="16" t="s">
        <v>122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80</v>
      </c>
      <c r="BK175" s="137">
        <f>ROUND(I175*H175,2)</f>
        <v>0</v>
      </c>
      <c r="BL175" s="16" t="s">
        <v>131</v>
      </c>
      <c r="BM175" s="136" t="s">
        <v>1153</v>
      </c>
    </row>
    <row r="176" spans="2:65" s="1" customFormat="1" ht="11.25">
      <c r="B176" s="31"/>
      <c r="D176" s="138" t="s">
        <v>133</v>
      </c>
      <c r="F176" s="139" t="s">
        <v>1152</v>
      </c>
      <c r="I176" s="140"/>
      <c r="L176" s="31"/>
      <c r="M176" s="141"/>
      <c r="U176" s="52"/>
      <c r="AT176" s="16" t="s">
        <v>133</v>
      </c>
      <c r="AU176" s="16" t="s">
        <v>82</v>
      </c>
    </row>
    <row r="177" spans="2:65" s="1" customFormat="1" ht="16.5" customHeight="1">
      <c r="B177" s="31"/>
      <c r="C177" s="144" t="s">
        <v>842</v>
      </c>
      <c r="D177" s="144" t="s">
        <v>138</v>
      </c>
      <c r="E177" s="145" t="s">
        <v>1154</v>
      </c>
      <c r="F177" s="146" t="s">
        <v>1155</v>
      </c>
      <c r="G177" s="147" t="s">
        <v>170</v>
      </c>
      <c r="H177" s="148">
        <v>3</v>
      </c>
      <c r="I177" s="149"/>
      <c r="J177" s="150">
        <f>ROUND(I177*H177,2)</f>
        <v>0</v>
      </c>
      <c r="K177" s="146" t="s">
        <v>130</v>
      </c>
      <c r="L177" s="151"/>
      <c r="M177" s="152" t="s">
        <v>19</v>
      </c>
      <c r="N177" s="153" t="s">
        <v>43</v>
      </c>
      <c r="P177" s="134">
        <f>O177*H177</f>
        <v>0</v>
      </c>
      <c r="Q177" s="134">
        <v>1.2700000000000001E-3</v>
      </c>
      <c r="R177" s="134">
        <f>Q177*H177</f>
        <v>3.81E-3</v>
      </c>
      <c r="S177" s="134">
        <v>0</v>
      </c>
      <c r="T177" s="134">
        <f>S177*H177</f>
        <v>0</v>
      </c>
      <c r="U177" s="135" t="s">
        <v>19</v>
      </c>
      <c r="AR177" s="136" t="s">
        <v>141</v>
      </c>
      <c r="AT177" s="136" t="s">
        <v>138</v>
      </c>
      <c r="AU177" s="136" t="s">
        <v>82</v>
      </c>
      <c r="AY177" s="16" t="s">
        <v>122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6" t="s">
        <v>80</v>
      </c>
      <c r="BK177" s="137">
        <f>ROUND(I177*H177,2)</f>
        <v>0</v>
      </c>
      <c r="BL177" s="16" t="s">
        <v>131</v>
      </c>
      <c r="BM177" s="136" t="s">
        <v>1156</v>
      </c>
    </row>
    <row r="178" spans="2:65" s="1" customFormat="1" ht="11.25">
      <c r="B178" s="31"/>
      <c r="D178" s="138" t="s">
        <v>133</v>
      </c>
      <c r="F178" s="139" t="s">
        <v>1155</v>
      </c>
      <c r="I178" s="140"/>
      <c r="L178" s="31"/>
      <c r="M178" s="141"/>
      <c r="U178" s="52"/>
      <c r="AT178" s="16" t="s">
        <v>133</v>
      </c>
      <c r="AU178" s="16" t="s">
        <v>82</v>
      </c>
    </row>
    <row r="179" spans="2:65" s="1" customFormat="1" ht="16.5" customHeight="1">
      <c r="B179" s="31"/>
      <c r="C179" s="144" t="s">
        <v>847</v>
      </c>
      <c r="D179" s="144" t="s">
        <v>138</v>
      </c>
      <c r="E179" s="145" t="s">
        <v>1157</v>
      </c>
      <c r="F179" s="146" t="s">
        <v>1158</v>
      </c>
      <c r="G179" s="147" t="s">
        <v>170</v>
      </c>
      <c r="H179" s="148">
        <v>3</v>
      </c>
      <c r="I179" s="149"/>
      <c r="J179" s="150">
        <f>ROUND(I179*H179,2)</f>
        <v>0</v>
      </c>
      <c r="K179" s="146" t="s">
        <v>130</v>
      </c>
      <c r="L179" s="151"/>
      <c r="M179" s="152" t="s">
        <v>19</v>
      </c>
      <c r="N179" s="153" t="s">
        <v>43</v>
      </c>
      <c r="P179" s="134">
        <f>O179*H179</f>
        <v>0</v>
      </c>
      <c r="Q179" s="134">
        <v>6.4999999999999997E-4</v>
      </c>
      <c r="R179" s="134">
        <f>Q179*H179</f>
        <v>1.9499999999999999E-3</v>
      </c>
      <c r="S179" s="134">
        <v>0</v>
      </c>
      <c r="T179" s="134">
        <f>S179*H179</f>
        <v>0</v>
      </c>
      <c r="U179" s="135" t="s">
        <v>19</v>
      </c>
      <c r="AR179" s="136" t="s">
        <v>141</v>
      </c>
      <c r="AT179" s="136" t="s">
        <v>138</v>
      </c>
      <c r="AU179" s="136" t="s">
        <v>82</v>
      </c>
      <c r="AY179" s="16" t="s">
        <v>122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6" t="s">
        <v>80</v>
      </c>
      <c r="BK179" s="137">
        <f>ROUND(I179*H179,2)</f>
        <v>0</v>
      </c>
      <c r="BL179" s="16" t="s">
        <v>131</v>
      </c>
      <c r="BM179" s="136" t="s">
        <v>1159</v>
      </c>
    </row>
    <row r="180" spans="2:65" s="1" customFormat="1" ht="11.25">
      <c r="B180" s="31"/>
      <c r="D180" s="138" t="s">
        <v>133</v>
      </c>
      <c r="F180" s="139" t="s">
        <v>1158</v>
      </c>
      <c r="I180" s="140"/>
      <c r="L180" s="31"/>
      <c r="M180" s="141"/>
      <c r="U180" s="52"/>
      <c r="AT180" s="16" t="s">
        <v>133</v>
      </c>
      <c r="AU180" s="16" t="s">
        <v>82</v>
      </c>
    </row>
    <row r="181" spans="2:65" s="1" customFormat="1" ht="16.5" customHeight="1">
      <c r="B181" s="31"/>
      <c r="C181" s="144" t="s">
        <v>852</v>
      </c>
      <c r="D181" s="144" t="s">
        <v>138</v>
      </c>
      <c r="E181" s="145" t="s">
        <v>1160</v>
      </c>
      <c r="F181" s="146" t="s">
        <v>1161</v>
      </c>
      <c r="G181" s="147" t="s">
        <v>170</v>
      </c>
      <c r="H181" s="148">
        <v>3</v>
      </c>
      <c r="I181" s="149"/>
      <c r="J181" s="150">
        <f>ROUND(I181*H181,2)</f>
        <v>0</v>
      </c>
      <c r="K181" s="146" t="s">
        <v>130</v>
      </c>
      <c r="L181" s="151"/>
      <c r="M181" s="152" t="s">
        <v>19</v>
      </c>
      <c r="N181" s="153" t="s">
        <v>43</v>
      </c>
      <c r="P181" s="134">
        <f>O181*H181</f>
        <v>0</v>
      </c>
      <c r="Q181" s="134">
        <v>2.0000000000000001E-4</v>
      </c>
      <c r="R181" s="134">
        <f>Q181*H181</f>
        <v>6.0000000000000006E-4</v>
      </c>
      <c r="S181" s="134">
        <v>0</v>
      </c>
      <c r="T181" s="134">
        <f>S181*H181</f>
        <v>0</v>
      </c>
      <c r="U181" s="135" t="s">
        <v>19</v>
      </c>
      <c r="AR181" s="136" t="s">
        <v>141</v>
      </c>
      <c r="AT181" s="136" t="s">
        <v>138</v>
      </c>
      <c r="AU181" s="136" t="s">
        <v>82</v>
      </c>
      <c r="AY181" s="16" t="s">
        <v>122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80</v>
      </c>
      <c r="BK181" s="137">
        <f>ROUND(I181*H181,2)</f>
        <v>0</v>
      </c>
      <c r="BL181" s="16" t="s">
        <v>131</v>
      </c>
      <c r="BM181" s="136" t="s">
        <v>1162</v>
      </c>
    </row>
    <row r="182" spans="2:65" s="1" customFormat="1" ht="11.25">
      <c r="B182" s="31"/>
      <c r="D182" s="138" t="s">
        <v>133</v>
      </c>
      <c r="F182" s="139" t="s">
        <v>1161</v>
      </c>
      <c r="I182" s="140"/>
      <c r="L182" s="31"/>
      <c r="M182" s="141"/>
      <c r="U182" s="52"/>
      <c r="AT182" s="16" t="s">
        <v>133</v>
      </c>
      <c r="AU182" s="16" t="s">
        <v>82</v>
      </c>
    </row>
    <row r="183" spans="2:65" s="1" customFormat="1" ht="16.5" customHeight="1">
      <c r="B183" s="31"/>
      <c r="C183" s="125" t="s">
        <v>858</v>
      </c>
      <c r="D183" s="125" t="s">
        <v>126</v>
      </c>
      <c r="E183" s="126" t="s">
        <v>1163</v>
      </c>
      <c r="F183" s="127" t="s">
        <v>1164</v>
      </c>
      <c r="G183" s="128" t="s">
        <v>170</v>
      </c>
      <c r="H183" s="129">
        <v>24</v>
      </c>
      <c r="I183" s="130"/>
      <c r="J183" s="131">
        <f>ROUND(I183*H183,2)</f>
        <v>0</v>
      </c>
      <c r="K183" s="127" t="s">
        <v>130</v>
      </c>
      <c r="L183" s="31"/>
      <c r="M183" s="132" t="s">
        <v>19</v>
      </c>
      <c r="N183" s="133" t="s">
        <v>43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4">
        <f>S183*H183</f>
        <v>0</v>
      </c>
      <c r="U183" s="135" t="s">
        <v>19</v>
      </c>
      <c r="AR183" s="136" t="s">
        <v>131</v>
      </c>
      <c r="AT183" s="136" t="s">
        <v>126</v>
      </c>
      <c r="AU183" s="136" t="s">
        <v>82</v>
      </c>
      <c r="AY183" s="16" t="s">
        <v>122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6" t="s">
        <v>80</v>
      </c>
      <c r="BK183" s="137">
        <f>ROUND(I183*H183,2)</f>
        <v>0</v>
      </c>
      <c r="BL183" s="16" t="s">
        <v>131</v>
      </c>
      <c r="BM183" s="136" t="s">
        <v>1165</v>
      </c>
    </row>
    <row r="184" spans="2:65" s="1" customFormat="1" ht="11.25">
      <c r="B184" s="31"/>
      <c r="D184" s="138" t="s">
        <v>133</v>
      </c>
      <c r="F184" s="139" t="s">
        <v>1166</v>
      </c>
      <c r="I184" s="140"/>
      <c r="L184" s="31"/>
      <c r="M184" s="141"/>
      <c r="U184" s="52"/>
      <c r="AT184" s="16" t="s">
        <v>133</v>
      </c>
      <c r="AU184" s="16" t="s">
        <v>82</v>
      </c>
    </row>
    <row r="185" spans="2:65" s="1" customFormat="1" ht="11.25">
      <c r="B185" s="31"/>
      <c r="D185" s="142" t="s">
        <v>135</v>
      </c>
      <c r="F185" s="143" t="s">
        <v>1167</v>
      </c>
      <c r="I185" s="140"/>
      <c r="L185" s="31"/>
      <c r="M185" s="141"/>
      <c r="U185" s="52"/>
      <c r="AT185" s="16" t="s">
        <v>135</v>
      </c>
      <c r="AU185" s="16" t="s">
        <v>82</v>
      </c>
    </row>
    <row r="186" spans="2:65" s="1" customFormat="1" ht="16.5" customHeight="1">
      <c r="B186" s="31"/>
      <c r="C186" s="144" t="s">
        <v>869</v>
      </c>
      <c r="D186" s="144" t="s">
        <v>138</v>
      </c>
      <c r="E186" s="145" t="s">
        <v>1168</v>
      </c>
      <c r="F186" s="146" t="s">
        <v>1169</v>
      </c>
      <c r="G186" s="147" t="s">
        <v>170</v>
      </c>
      <c r="H186" s="148">
        <v>24</v>
      </c>
      <c r="I186" s="149"/>
      <c r="J186" s="150">
        <f>ROUND(I186*H186,2)</f>
        <v>0</v>
      </c>
      <c r="K186" s="146" t="s">
        <v>130</v>
      </c>
      <c r="L186" s="151"/>
      <c r="M186" s="152" t="s">
        <v>19</v>
      </c>
      <c r="N186" s="153" t="s">
        <v>43</v>
      </c>
      <c r="P186" s="134">
        <f>O186*H186</f>
        <v>0</v>
      </c>
      <c r="Q186" s="134">
        <v>0</v>
      </c>
      <c r="R186" s="134">
        <f>Q186*H186</f>
        <v>0</v>
      </c>
      <c r="S186" s="134">
        <v>0</v>
      </c>
      <c r="T186" s="134">
        <f>S186*H186</f>
        <v>0</v>
      </c>
      <c r="U186" s="135" t="s">
        <v>19</v>
      </c>
      <c r="AR186" s="136" t="s">
        <v>141</v>
      </c>
      <c r="AT186" s="136" t="s">
        <v>138</v>
      </c>
      <c r="AU186" s="136" t="s">
        <v>82</v>
      </c>
      <c r="AY186" s="16" t="s">
        <v>122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6" t="s">
        <v>80</v>
      </c>
      <c r="BK186" s="137">
        <f>ROUND(I186*H186,2)</f>
        <v>0</v>
      </c>
      <c r="BL186" s="16" t="s">
        <v>131</v>
      </c>
      <c r="BM186" s="136" t="s">
        <v>1170</v>
      </c>
    </row>
    <row r="187" spans="2:65" s="1" customFormat="1" ht="11.25">
      <c r="B187" s="31"/>
      <c r="D187" s="138" t="s">
        <v>133</v>
      </c>
      <c r="F187" s="139" t="s">
        <v>1169</v>
      </c>
      <c r="I187" s="140"/>
      <c r="L187" s="31"/>
      <c r="M187" s="141"/>
      <c r="U187" s="52"/>
      <c r="AT187" s="16" t="s">
        <v>133</v>
      </c>
      <c r="AU187" s="16" t="s">
        <v>82</v>
      </c>
    </row>
    <row r="188" spans="2:65" s="1" customFormat="1" ht="16.5" customHeight="1">
      <c r="B188" s="31"/>
      <c r="C188" s="125" t="s">
        <v>879</v>
      </c>
      <c r="D188" s="125" t="s">
        <v>126</v>
      </c>
      <c r="E188" s="126" t="s">
        <v>1171</v>
      </c>
      <c r="F188" s="127" t="s">
        <v>1172</v>
      </c>
      <c r="G188" s="128" t="s">
        <v>170</v>
      </c>
      <c r="H188" s="129">
        <v>1</v>
      </c>
      <c r="I188" s="130"/>
      <c r="J188" s="131">
        <f>ROUND(I188*H188,2)</f>
        <v>0</v>
      </c>
      <c r="K188" s="127" t="s">
        <v>130</v>
      </c>
      <c r="L188" s="31"/>
      <c r="M188" s="132" t="s">
        <v>19</v>
      </c>
      <c r="N188" s="133" t="s">
        <v>43</v>
      </c>
      <c r="P188" s="134">
        <f>O188*H188</f>
        <v>0</v>
      </c>
      <c r="Q188" s="134">
        <v>0</v>
      </c>
      <c r="R188" s="134">
        <f>Q188*H188</f>
        <v>0</v>
      </c>
      <c r="S188" s="134">
        <v>0</v>
      </c>
      <c r="T188" s="134">
        <f>S188*H188</f>
        <v>0</v>
      </c>
      <c r="U188" s="135" t="s">
        <v>19</v>
      </c>
      <c r="AR188" s="136" t="s">
        <v>131</v>
      </c>
      <c r="AT188" s="136" t="s">
        <v>126</v>
      </c>
      <c r="AU188" s="136" t="s">
        <v>82</v>
      </c>
      <c r="AY188" s="16" t="s">
        <v>122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80</v>
      </c>
      <c r="BK188" s="137">
        <f>ROUND(I188*H188,2)</f>
        <v>0</v>
      </c>
      <c r="BL188" s="16" t="s">
        <v>131</v>
      </c>
      <c r="BM188" s="136" t="s">
        <v>1173</v>
      </c>
    </row>
    <row r="189" spans="2:65" s="1" customFormat="1" ht="11.25">
      <c r="B189" s="31"/>
      <c r="D189" s="138" t="s">
        <v>133</v>
      </c>
      <c r="F189" s="139" t="s">
        <v>1174</v>
      </c>
      <c r="I189" s="140"/>
      <c r="L189" s="31"/>
      <c r="M189" s="141"/>
      <c r="U189" s="52"/>
      <c r="AT189" s="16" t="s">
        <v>133</v>
      </c>
      <c r="AU189" s="16" t="s">
        <v>82</v>
      </c>
    </row>
    <row r="190" spans="2:65" s="1" customFormat="1" ht="11.25">
      <c r="B190" s="31"/>
      <c r="D190" s="142" t="s">
        <v>135</v>
      </c>
      <c r="F190" s="143" t="s">
        <v>1175</v>
      </c>
      <c r="I190" s="140"/>
      <c r="L190" s="31"/>
      <c r="M190" s="141"/>
      <c r="U190" s="52"/>
      <c r="AT190" s="16" t="s">
        <v>135</v>
      </c>
      <c r="AU190" s="16" t="s">
        <v>82</v>
      </c>
    </row>
    <row r="191" spans="2:65" s="1" customFormat="1" ht="16.5" customHeight="1">
      <c r="B191" s="31"/>
      <c r="C191" s="144" t="s">
        <v>1176</v>
      </c>
      <c r="D191" s="144" t="s">
        <v>138</v>
      </c>
      <c r="E191" s="145" t="s">
        <v>1177</v>
      </c>
      <c r="F191" s="146" t="s">
        <v>1178</v>
      </c>
      <c r="G191" s="147" t="s">
        <v>170</v>
      </c>
      <c r="H191" s="148">
        <v>1</v>
      </c>
      <c r="I191" s="149"/>
      <c r="J191" s="150">
        <f>ROUND(I191*H191,2)</f>
        <v>0</v>
      </c>
      <c r="K191" s="146" t="s">
        <v>130</v>
      </c>
      <c r="L191" s="151"/>
      <c r="M191" s="152" t="s">
        <v>19</v>
      </c>
      <c r="N191" s="153" t="s">
        <v>43</v>
      </c>
      <c r="P191" s="134">
        <f>O191*H191</f>
        <v>0</v>
      </c>
      <c r="Q191" s="134">
        <v>0</v>
      </c>
      <c r="R191" s="134">
        <f>Q191*H191</f>
        <v>0</v>
      </c>
      <c r="S191" s="134">
        <v>0</v>
      </c>
      <c r="T191" s="134">
        <f>S191*H191</f>
        <v>0</v>
      </c>
      <c r="U191" s="135" t="s">
        <v>19</v>
      </c>
      <c r="AR191" s="136" t="s">
        <v>141</v>
      </c>
      <c r="AT191" s="136" t="s">
        <v>138</v>
      </c>
      <c r="AU191" s="136" t="s">
        <v>82</v>
      </c>
      <c r="AY191" s="16" t="s">
        <v>122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6" t="s">
        <v>80</v>
      </c>
      <c r="BK191" s="137">
        <f>ROUND(I191*H191,2)</f>
        <v>0</v>
      </c>
      <c r="BL191" s="16" t="s">
        <v>131</v>
      </c>
      <c r="BM191" s="136" t="s">
        <v>1179</v>
      </c>
    </row>
    <row r="192" spans="2:65" s="1" customFormat="1" ht="11.25">
      <c r="B192" s="31"/>
      <c r="D192" s="138" t="s">
        <v>133</v>
      </c>
      <c r="F192" s="139" t="s">
        <v>1178</v>
      </c>
      <c r="I192" s="140"/>
      <c r="L192" s="31"/>
      <c r="M192" s="141"/>
      <c r="U192" s="52"/>
      <c r="AT192" s="16" t="s">
        <v>133</v>
      </c>
      <c r="AU192" s="16" t="s">
        <v>82</v>
      </c>
    </row>
    <row r="193" spans="2:65" s="1" customFormat="1" ht="16.5" customHeight="1">
      <c r="B193" s="31"/>
      <c r="C193" s="125" t="s">
        <v>884</v>
      </c>
      <c r="D193" s="125" t="s">
        <v>126</v>
      </c>
      <c r="E193" s="126" t="s">
        <v>1180</v>
      </c>
      <c r="F193" s="127" t="s">
        <v>1181</v>
      </c>
      <c r="G193" s="128" t="s">
        <v>170</v>
      </c>
      <c r="H193" s="129">
        <v>50</v>
      </c>
      <c r="I193" s="130"/>
      <c r="J193" s="131">
        <f>ROUND(I193*H193,2)</f>
        <v>0</v>
      </c>
      <c r="K193" s="127" t="s">
        <v>130</v>
      </c>
      <c r="L193" s="31"/>
      <c r="M193" s="132" t="s">
        <v>19</v>
      </c>
      <c r="N193" s="133" t="s">
        <v>43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4">
        <f>S193*H193</f>
        <v>0</v>
      </c>
      <c r="U193" s="135" t="s">
        <v>19</v>
      </c>
      <c r="AR193" s="136" t="s">
        <v>131</v>
      </c>
      <c r="AT193" s="136" t="s">
        <v>126</v>
      </c>
      <c r="AU193" s="136" t="s">
        <v>82</v>
      </c>
      <c r="AY193" s="16" t="s">
        <v>122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80</v>
      </c>
      <c r="BK193" s="137">
        <f>ROUND(I193*H193,2)</f>
        <v>0</v>
      </c>
      <c r="BL193" s="16" t="s">
        <v>131</v>
      </c>
      <c r="BM193" s="136" t="s">
        <v>1182</v>
      </c>
    </row>
    <row r="194" spans="2:65" s="1" customFormat="1" ht="11.25">
      <c r="B194" s="31"/>
      <c r="D194" s="138" t="s">
        <v>133</v>
      </c>
      <c r="F194" s="139" t="s">
        <v>1183</v>
      </c>
      <c r="I194" s="140"/>
      <c r="L194" s="31"/>
      <c r="M194" s="141"/>
      <c r="U194" s="52"/>
      <c r="AT194" s="16" t="s">
        <v>133</v>
      </c>
      <c r="AU194" s="16" t="s">
        <v>82</v>
      </c>
    </row>
    <row r="195" spans="2:65" s="1" customFormat="1" ht="11.25">
      <c r="B195" s="31"/>
      <c r="D195" s="142" t="s">
        <v>135</v>
      </c>
      <c r="F195" s="143" t="s">
        <v>1184</v>
      </c>
      <c r="I195" s="140"/>
      <c r="L195" s="31"/>
      <c r="M195" s="141"/>
      <c r="U195" s="52"/>
      <c r="AT195" s="16" t="s">
        <v>135</v>
      </c>
      <c r="AU195" s="16" t="s">
        <v>82</v>
      </c>
    </row>
    <row r="196" spans="2:65" s="1" customFormat="1" ht="16.5" customHeight="1">
      <c r="B196" s="31"/>
      <c r="C196" s="125" t="s">
        <v>889</v>
      </c>
      <c r="D196" s="125" t="s">
        <v>126</v>
      </c>
      <c r="E196" s="126" t="s">
        <v>1185</v>
      </c>
      <c r="F196" s="127" t="s">
        <v>1186</v>
      </c>
      <c r="G196" s="128" t="s">
        <v>170</v>
      </c>
      <c r="H196" s="129">
        <v>10</v>
      </c>
      <c r="I196" s="130"/>
      <c r="J196" s="131">
        <f>ROUND(I196*H196,2)</f>
        <v>0</v>
      </c>
      <c r="K196" s="127" t="s">
        <v>130</v>
      </c>
      <c r="L196" s="31"/>
      <c r="M196" s="132" t="s">
        <v>19</v>
      </c>
      <c r="N196" s="133" t="s">
        <v>43</v>
      </c>
      <c r="P196" s="134">
        <f>O196*H196</f>
        <v>0</v>
      </c>
      <c r="Q196" s="134">
        <v>0</v>
      </c>
      <c r="R196" s="134">
        <f>Q196*H196</f>
        <v>0</v>
      </c>
      <c r="S196" s="134">
        <v>1.33E-3</v>
      </c>
      <c r="T196" s="134">
        <f>S196*H196</f>
        <v>1.3299999999999999E-2</v>
      </c>
      <c r="U196" s="135" t="s">
        <v>19</v>
      </c>
      <c r="AR196" s="136" t="s">
        <v>131</v>
      </c>
      <c r="AT196" s="136" t="s">
        <v>126</v>
      </c>
      <c r="AU196" s="136" t="s">
        <v>82</v>
      </c>
      <c r="AY196" s="16" t="s">
        <v>122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6" t="s">
        <v>80</v>
      </c>
      <c r="BK196" s="137">
        <f>ROUND(I196*H196,2)</f>
        <v>0</v>
      </c>
      <c r="BL196" s="16" t="s">
        <v>131</v>
      </c>
      <c r="BM196" s="136" t="s">
        <v>1187</v>
      </c>
    </row>
    <row r="197" spans="2:65" s="1" customFormat="1" ht="11.25">
      <c r="B197" s="31"/>
      <c r="D197" s="138" t="s">
        <v>133</v>
      </c>
      <c r="F197" s="139" t="s">
        <v>1188</v>
      </c>
      <c r="I197" s="140"/>
      <c r="L197" s="31"/>
      <c r="M197" s="141"/>
      <c r="U197" s="52"/>
      <c r="AT197" s="16" t="s">
        <v>133</v>
      </c>
      <c r="AU197" s="16" t="s">
        <v>82</v>
      </c>
    </row>
    <row r="198" spans="2:65" s="1" customFormat="1" ht="11.25">
      <c r="B198" s="31"/>
      <c r="D198" s="142" t="s">
        <v>135</v>
      </c>
      <c r="F198" s="143" t="s">
        <v>1189</v>
      </c>
      <c r="I198" s="140"/>
      <c r="L198" s="31"/>
      <c r="M198" s="141"/>
      <c r="U198" s="52"/>
      <c r="AT198" s="16" t="s">
        <v>135</v>
      </c>
      <c r="AU198" s="16" t="s">
        <v>82</v>
      </c>
    </row>
    <row r="199" spans="2:65" s="1" customFormat="1" ht="16.5" customHeight="1">
      <c r="B199" s="31"/>
      <c r="C199" s="125" t="s">
        <v>899</v>
      </c>
      <c r="D199" s="125" t="s">
        <v>126</v>
      </c>
      <c r="E199" s="126" t="s">
        <v>1190</v>
      </c>
      <c r="F199" s="127" t="s">
        <v>1191</v>
      </c>
      <c r="G199" s="128" t="s">
        <v>170</v>
      </c>
      <c r="H199" s="129">
        <v>10</v>
      </c>
      <c r="I199" s="130"/>
      <c r="J199" s="131">
        <f>ROUND(I199*H199,2)</f>
        <v>0</v>
      </c>
      <c r="K199" s="127" t="s">
        <v>130</v>
      </c>
      <c r="L199" s="31"/>
      <c r="M199" s="132" t="s">
        <v>19</v>
      </c>
      <c r="N199" s="133" t="s">
        <v>43</v>
      </c>
      <c r="P199" s="134">
        <f>O199*H199</f>
        <v>0</v>
      </c>
      <c r="Q199" s="134">
        <v>0</v>
      </c>
      <c r="R199" s="134">
        <f>Q199*H199</f>
        <v>0</v>
      </c>
      <c r="S199" s="134">
        <v>5.9999999999999995E-4</v>
      </c>
      <c r="T199" s="134">
        <f>S199*H199</f>
        <v>5.9999999999999993E-3</v>
      </c>
      <c r="U199" s="135" t="s">
        <v>19</v>
      </c>
      <c r="AR199" s="136" t="s">
        <v>131</v>
      </c>
      <c r="AT199" s="136" t="s">
        <v>126</v>
      </c>
      <c r="AU199" s="136" t="s">
        <v>82</v>
      </c>
      <c r="AY199" s="16" t="s">
        <v>122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80</v>
      </c>
      <c r="BK199" s="137">
        <f>ROUND(I199*H199,2)</f>
        <v>0</v>
      </c>
      <c r="BL199" s="16" t="s">
        <v>131</v>
      </c>
      <c r="BM199" s="136" t="s">
        <v>1192</v>
      </c>
    </row>
    <row r="200" spans="2:65" s="1" customFormat="1" ht="11.25">
      <c r="B200" s="31"/>
      <c r="D200" s="138" t="s">
        <v>133</v>
      </c>
      <c r="F200" s="139" t="s">
        <v>1193</v>
      </c>
      <c r="I200" s="140"/>
      <c r="L200" s="31"/>
      <c r="M200" s="141"/>
      <c r="U200" s="52"/>
      <c r="AT200" s="16" t="s">
        <v>133</v>
      </c>
      <c r="AU200" s="16" t="s">
        <v>82</v>
      </c>
    </row>
    <row r="201" spans="2:65" s="1" customFormat="1" ht="11.25">
      <c r="B201" s="31"/>
      <c r="D201" s="142" t="s">
        <v>135</v>
      </c>
      <c r="F201" s="143" t="s">
        <v>1194</v>
      </c>
      <c r="I201" s="140"/>
      <c r="L201" s="31"/>
      <c r="M201" s="141"/>
      <c r="U201" s="52"/>
      <c r="AT201" s="16" t="s">
        <v>135</v>
      </c>
      <c r="AU201" s="16" t="s">
        <v>82</v>
      </c>
    </row>
    <row r="202" spans="2:65" s="1" customFormat="1" ht="16.5" customHeight="1">
      <c r="B202" s="31"/>
      <c r="C202" s="125" t="s">
        <v>1195</v>
      </c>
      <c r="D202" s="125" t="s">
        <v>126</v>
      </c>
      <c r="E202" s="126" t="s">
        <v>1196</v>
      </c>
      <c r="F202" s="127" t="s">
        <v>1197</v>
      </c>
      <c r="G202" s="128" t="s">
        <v>170</v>
      </c>
      <c r="H202" s="129">
        <v>10</v>
      </c>
      <c r="I202" s="130"/>
      <c r="J202" s="131">
        <f>ROUND(I202*H202,2)</f>
        <v>0</v>
      </c>
      <c r="K202" s="127" t="s">
        <v>130</v>
      </c>
      <c r="L202" s="31"/>
      <c r="M202" s="132" t="s">
        <v>19</v>
      </c>
      <c r="N202" s="133" t="s">
        <v>43</v>
      </c>
      <c r="P202" s="134">
        <f>O202*H202</f>
        <v>0</v>
      </c>
      <c r="Q202" s="134">
        <v>0</v>
      </c>
      <c r="R202" s="134">
        <f>Q202*H202</f>
        <v>0</v>
      </c>
      <c r="S202" s="134">
        <v>4.0000000000000002E-4</v>
      </c>
      <c r="T202" s="134">
        <f>S202*H202</f>
        <v>4.0000000000000001E-3</v>
      </c>
      <c r="U202" s="135" t="s">
        <v>19</v>
      </c>
      <c r="AR202" s="136" t="s">
        <v>131</v>
      </c>
      <c r="AT202" s="136" t="s">
        <v>126</v>
      </c>
      <c r="AU202" s="136" t="s">
        <v>82</v>
      </c>
      <c r="AY202" s="16" t="s">
        <v>122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6" t="s">
        <v>80</v>
      </c>
      <c r="BK202" s="137">
        <f>ROUND(I202*H202,2)</f>
        <v>0</v>
      </c>
      <c r="BL202" s="16" t="s">
        <v>131</v>
      </c>
      <c r="BM202" s="136" t="s">
        <v>1198</v>
      </c>
    </row>
    <row r="203" spans="2:65" s="1" customFormat="1" ht="11.25">
      <c r="B203" s="31"/>
      <c r="D203" s="138" t="s">
        <v>133</v>
      </c>
      <c r="F203" s="139" t="s">
        <v>1199</v>
      </c>
      <c r="I203" s="140"/>
      <c r="L203" s="31"/>
      <c r="M203" s="141"/>
      <c r="U203" s="52"/>
      <c r="AT203" s="16" t="s">
        <v>133</v>
      </c>
      <c r="AU203" s="16" t="s">
        <v>82</v>
      </c>
    </row>
    <row r="204" spans="2:65" s="1" customFormat="1" ht="11.25">
      <c r="B204" s="31"/>
      <c r="D204" s="142" t="s">
        <v>135</v>
      </c>
      <c r="F204" s="143" t="s">
        <v>1200</v>
      </c>
      <c r="I204" s="140"/>
      <c r="L204" s="31"/>
      <c r="M204" s="141"/>
      <c r="U204" s="52"/>
      <c r="AT204" s="16" t="s">
        <v>135</v>
      </c>
      <c r="AU204" s="16" t="s">
        <v>82</v>
      </c>
    </row>
    <row r="205" spans="2:65" s="1" customFormat="1" ht="16.5" customHeight="1">
      <c r="B205" s="31"/>
      <c r="C205" s="125" t="s">
        <v>874</v>
      </c>
      <c r="D205" s="125" t="s">
        <v>126</v>
      </c>
      <c r="E205" s="126" t="s">
        <v>1201</v>
      </c>
      <c r="F205" s="127" t="s">
        <v>1202</v>
      </c>
      <c r="G205" s="128" t="s">
        <v>170</v>
      </c>
      <c r="H205" s="129">
        <v>8</v>
      </c>
      <c r="I205" s="130"/>
      <c r="J205" s="131">
        <f>ROUND(I205*H205,2)</f>
        <v>0</v>
      </c>
      <c r="K205" s="127" t="s">
        <v>130</v>
      </c>
      <c r="L205" s="31"/>
      <c r="M205" s="132" t="s">
        <v>19</v>
      </c>
      <c r="N205" s="133" t="s">
        <v>43</v>
      </c>
      <c r="P205" s="134">
        <f>O205*H205</f>
        <v>0</v>
      </c>
      <c r="Q205" s="134">
        <v>0</v>
      </c>
      <c r="R205" s="134">
        <f>Q205*H205</f>
        <v>0</v>
      </c>
      <c r="S205" s="134">
        <v>1.5E-3</v>
      </c>
      <c r="T205" s="134">
        <f>S205*H205</f>
        <v>1.2E-2</v>
      </c>
      <c r="U205" s="135" t="s">
        <v>19</v>
      </c>
      <c r="AR205" s="136" t="s">
        <v>131</v>
      </c>
      <c r="AT205" s="136" t="s">
        <v>126</v>
      </c>
      <c r="AU205" s="136" t="s">
        <v>82</v>
      </c>
      <c r="AY205" s="16" t="s">
        <v>122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6" t="s">
        <v>80</v>
      </c>
      <c r="BK205" s="137">
        <f>ROUND(I205*H205,2)</f>
        <v>0</v>
      </c>
      <c r="BL205" s="16" t="s">
        <v>131</v>
      </c>
      <c r="BM205" s="136" t="s">
        <v>1203</v>
      </c>
    </row>
    <row r="206" spans="2:65" s="1" customFormat="1" ht="11.25">
      <c r="B206" s="31"/>
      <c r="D206" s="138" t="s">
        <v>133</v>
      </c>
      <c r="F206" s="139" t="s">
        <v>1204</v>
      </c>
      <c r="I206" s="140"/>
      <c r="L206" s="31"/>
      <c r="M206" s="141"/>
      <c r="U206" s="52"/>
      <c r="AT206" s="16" t="s">
        <v>133</v>
      </c>
      <c r="AU206" s="16" t="s">
        <v>82</v>
      </c>
    </row>
    <row r="207" spans="2:65" s="1" customFormat="1" ht="11.25">
      <c r="B207" s="31"/>
      <c r="D207" s="142" t="s">
        <v>135</v>
      </c>
      <c r="F207" s="143" t="s">
        <v>1205</v>
      </c>
      <c r="I207" s="140"/>
      <c r="L207" s="31"/>
      <c r="M207" s="141"/>
      <c r="U207" s="52"/>
      <c r="AT207" s="16" t="s">
        <v>135</v>
      </c>
      <c r="AU207" s="16" t="s">
        <v>82</v>
      </c>
    </row>
    <row r="208" spans="2:65" s="1" customFormat="1" ht="16.5" customHeight="1">
      <c r="B208" s="31"/>
      <c r="C208" s="125" t="s">
        <v>1206</v>
      </c>
      <c r="D208" s="125" t="s">
        <v>126</v>
      </c>
      <c r="E208" s="126" t="s">
        <v>1207</v>
      </c>
      <c r="F208" s="127" t="s">
        <v>1208</v>
      </c>
      <c r="G208" s="128" t="s">
        <v>170</v>
      </c>
      <c r="H208" s="129">
        <v>8</v>
      </c>
      <c r="I208" s="130"/>
      <c r="J208" s="131">
        <f>ROUND(I208*H208,2)</f>
        <v>0</v>
      </c>
      <c r="K208" s="127" t="s">
        <v>130</v>
      </c>
      <c r="L208" s="31"/>
      <c r="M208" s="132" t="s">
        <v>19</v>
      </c>
      <c r="N208" s="133" t="s">
        <v>43</v>
      </c>
      <c r="P208" s="134">
        <f>O208*H208</f>
        <v>0</v>
      </c>
      <c r="Q208" s="134">
        <v>0</v>
      </c>
      <c r="R208" s="134">
        <f>Q208*H208</f>
        <v>0</v>
      </c>
      <c r="S208" s="134">
        <v>1.9300000000000001E-3</v>
      </c>
      <c r="T208" s="134">
        <f>S208*H208</f>
        <v>1.5440000000000001E-2</v>
      </c>
      <c r="U208" s="135" t="s">
        <v>19</v>
      </c>
      <c r="AR208" s="136" t="s">
        <v>131</v>
      </c>
      <c r="AT208" s="136" t="s">
        <v>126</v>
      </c>
      <c r="AU208" s="136" t="s">
        <v>82</v>
      </c>
      <c r="AY208" s="16" t="s">
        <v>122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6" t="s">
        <v>80</v>
      </c>
      <c r="BK208" s="137">
        <f>ROUND(I208*H208,2)</f>
        <v>0</v>
      </c>
      <c r="BL208" s="16" t="s">
        <v>131</v>
      </c>
      <c r="BM208" s="136" t="s">
        <v>1209</v>
      </c>
    </row>
    <row r="209" spans="2:65" s="1" customFormat="1" ht="11.25">
      <c r="B209" s="31"/>
      <c r="D209" s="138" t="s">
        <v>133</v>
      </c>
      <c r="F209" s="139" t="s">
        <v>1210</v>
      </c>
      <c r="I209" s="140"/>
      <c r="L209" s="31"/>
      <c r="M209" s="141"/>
      <c r="U209" s="52"/>
      <c r="AT209" s="16" t="s">
        <v>133</v>
      </c>
      <c r="AU209" s="16" t="s">
        <v>82</v>
      </c>
    </row>
    <row r="210" spans="2:65" s="1" customFormat="1" ht="11.25">
      <c r="B210" s="31"/>
      <c r="D210" s="142" t="s">
        <v>135</v>
      </c>
      <c r="F210" s="143" t="s">
        <v>1211</v>
      </c>
      <c r="I210" s="140"/>
      <c r="L210" s="31"/>
      <c r="M210" s="141"/>
      <c r="U210" s="52"/>
      <c r="AT210" s="16" t="s">
        <v>135</v>
      </c>
      <c r="AU210" s="16" t="s">
        <v>82</v>
      </c>
    </row>
    <row r="211" spans="2:65" s="1" customFormat="1" ht="16.5" customHeight="1">
      <c r="B211" s="31"/>
      <c r="C211" s="125" t="s">
        <v>931</v>
      </c>
      <c r="D211" s="125" t="s">
        <v>126</v>
      </c>
      <c r="E211" s="126" t="s">
        <v>1212</v>
      </c>
      <c r="F211" s="127" t="s">
        <v>1213</v>
      </c>
      <c r="G211" s="128" t="s">
        <v>170</v>
      </c>
      <c r="H211" s="129">
        <v>1</v>
      </c>
      <c r="I211" s="130"/>
      <c r="J211" s="131">
        <f>ROUND(I211*H211,2)</f>
        <v>0</v>
      </c>
      <c r="K211" s="127" t="s">
        <v>130</v>
      </c>
      <c r="L211" s="31"/>
      <c r="M211" s="132" t="s">
        <v>19</v>
      </c>
      <c r="N211" s="133" t="s">
        <v>43</v>
      </c>
      <c r="P211" s="134">
        <f>O211*H211</f>
        <v>0</v>
      </c>
      <c r="Q211" s="134">
        <v>0</v>
      </c>
      <c r="R211" s="134">
        <f>Q211*H211</f>
        <v>0</v>
      </c>
      <c r="S211" s="134">
        <v>0</v>
      </c>
      <c r="T211" s="134">
        <f>S211*H211</f>
        <v>0</v>
      </c>
      <c r="U211" s="135" t="s">
        <v>19</v>
      </c>
      <c r="AR211" s="136" t="s">
        <v>131</v>
      </c>
      <c r="AT211" s="136" t="s">
        <v>126</v>
      </c>
      <c r="AU211" s="136" t="s">
        <v>82</v>
      </c>
      <c r="AY211" s="16" t="s">
        <v>122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80</v>
      </c>
      <c r="BK211" s="137">
        <f>ROUND(I211*H211,2)</f>
        <v>0</v>
      </c>
      <c r="BL211" s="16" t="s">
        <v>131</v>
      </c>
      <c r="BM211" s="136" t="s">
        <v>1214</v>
      </c>
    </row>
    <row r="212" spans="2:65" s="1" customFormat="1" ht="11.25">
      <c r="B212" s="31"/>
      <c r="D212" s="138" t="s">
        <v>133</v>
      </c>
      <c r="F212" s="139" t="s">
        <v>1215</v>
      </c>
      <c r="I212" s="140"/>
      <c r="L212" s="31"/>
      <c r="M212" s="141"/>
      <c r="U212" s="52"/>
      <c r="AT212" s="16" t="s">
        <v>133</v>
      </c>
      <c r="AU212" s="16" t="s">
        <v>82</v>
      </c>
    </row>
    <row r="213" spans="2:65" s="1" customFormat="1" ht="11.25">
      <c r="B213" s="31"/>
      <c r="D213" s="142" t="s">
        <v>135</v>
      </c>
      <c r="F213" s="143" t="s">
        <v>1216</v>
      </c>
      <c r="I213" s="140"/>
      <c r="L213" s="31"/>
      <c r="M213" s="141"/>
      <c r="U213" s="52"/>
      <c r="AT213" s="16" t="s">
        <v>135</v>
      </c>
      <c r="AU213" s="16" t="s">
        <v>82</v>
      </c>
    </row>
    <row r="214" spans="2:65" s="1" customFormat="1" ht="16.5" customHeight="1">
      <c r="B214" s="31"/>
      <c r="C214" s="144" t="s">
        <v>267</v>
      </c>
      <c r="D214" s="144" t="s">
        <v>138</v>
      </c>
      <c r="E214" s="145" t="s">
        <v>1217</v>
      </c>
      <c r="F214" s="146" t="s">
        <v>1218</v>
      </c>
      <c r="G214" s="147" t="s">
        <v>170</v>
      </c>
      <c r="H214" s="148">
        <v>1</v>
      </c>
      <c r="I214" s="149"/>
      <c r="J214" s="150">
        <f>ROUND(I214*H214,2)</f>
        <v>0</v>
      </c>
      <c r="K214" s="146" t="s">
        <v>130</v>
      </c>
      <c r="L214" s="151"/>
      <c r="M214" s="152" t="s">
        <v>19</v>
      </c>
      <c r="N214" s="153" t="s">
        <v>43</v>
      </c>
      <c r="P214" s="134">
        <f>O214*H214</f>
        <v>0</v>
      </c>
      <c r="Q214" s="134">
        <v>1.17E-2</v>
      </c>
      <c r="R214" s="134">
        <f>Q214*H214</f>
        <v>1.17E-2</v>
      </c>
      <c r="S214" s="134">
        <v>0</v>
      </c>
      <c r="T214" s="134">
        <f>S214*H214</f>
        <v>0</v>
      </c>
      <c r="U214" s="135" t="s">
        <v>19</v>
      </c>
      <c r="AR214" s="136" t="s">
        <v>141</v>
      </c>
      <c r="AT214" s="136" t="s">
        <v>138</v>
      </c>
      <c r="AU214" s="136" t="s">
        <v>82</v>
      </c>
      <c r="AY214" s="16" t="s">
        <v>122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80</v>
      </c>
      <c r="BK214" s="137">
        <f>ROUND(I214*H214,2)</f>
        <v>0</v>
      </c>
      <c r="BL214" s="16" t="s">
        <v>131</v>
      </c>
      <c r="BM214" s="136" t="s">
        <v>1219</v>
      </c>
    </row>
    <row r="215" spans="2:65" s="1" customFormat="1" ht="11.25">
      <c r="B215" s="31"/>
      <c r="D215" s="138" t="s">
        <v>133</v>
      </c>
      <c r="F215" s="139" t="s">
        <v>1218</v>
      </c>
      <c r="I215" s="140"/>
      <c r="L215" s="31"/>
      <c r="M215" s="141"/>
      <c r="U215" s="52"/>
      <c r="AT215" s="16" t="s">
        <v>133</v>
      </c>
      <c r="AU215" s="16" t="s">
        <v>82</v>
      </c>
    </row>
    <row r="216" spans="2:65" s="1" customFormat="1" ht="16.5" customHeight="1">
      <c r="B216" s="31"/>
      <c r="C216" s="144" t="s">
        <v>582</v>
      </c>
      <c r="D216" s="144" t="s">
        <v>138</v>
      </c>
      <c r="E216" s="145" t="s">
        <v>1220</v>
      </c>
      <c r="F216" s="146" t="s">
        <v>1221</v>
      </c>
      <c r="G216" s="147" t="s">
        <v>170</v>
      </c>
      <c r="H216" s="148">
        <v>1</v>
      </c>
      <c r="I216" s="149"/>
      <c r="J216" s="150">
        <f>ROUND(I216*H216,2)</f>
        <v>0</v>
      </c>
      <c r="K216" s="146" t="s">
        <v>130</v>
      </c>
      <c r="L216" s="151"/>
      <c r="M216" s="152" t="s">
        <v>19</v>
      </c>
      <c r="N216" s="153" t="s">
        <v>43</v>
      </c>
      <c r="P216" s="134">
        <f>O216*H216</f>
        <v>0</v>
      </c>
      <c r="Q216" s="134">
        <v>1.3599999999999999E-2</v>
      </c>
      <c r="R216" s="134">
        <f>Q216*H216</f>
        <v>1.3599999999999999E-2</v>
      </c>
      <c r="S216" s="134">
        <v>0</v>
      </c>
      <c r="T216" s="134">
        <f>S216*H216</f>
        <v>0</v>
      </c>
      <c r="U216" s="135" t="s">
        <v>19</v>
      </c>
      <c r="AR216" s="136" t="s">
        <v>141</v>
      </c>
      <c r="AT216" s="136" t="s">
        <v>138</v>
      </c>
      <c r="AU216" s="136" t="s">
        <v>82</v>
      </c>
      <c r="AY216" s="16" t="s">
        <v>122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6" t="s">
        <v>80</v>
      </c>
      <c r="BK216" s="137">
        <f>ROUND(I216*H216,2)</f>
        <v>0</v>
      </c>
      <c r="BL216" s="16" t="s">
        <v>131</v>
      </c>
      <c r="BM216" s="136" t="s">
        <v>1222</v>
      </c>
    </row>
    <row r="217" spans="2:65" s="1" customFormat="1" ht="11.25">
      <c r="B217" s="31"/>
      <c r="D217" s="138" t="s">
        <v>133</v>
      </c>
      <c r="F217" s="139" t="s">
        <v>1221</v>
      </c>
      <c r="I217" s="140"/>
      <c r="L217" s="31"/>
      <c r="M217" s="141"/>
      <c r="U217" s="52"/>
      <c r="AT217" s="16" t="s">
        <v>133</v>
      </c>
      <c r="AU217" s="16" t="s">
        <v>82</v>
      </c>
    </row>
    <row r="218" spans="2:65" s="1" customFormat="1" ht="16.5" customHeight="1">
      <c r="B218" s="31"/>
      <c r="C218" s="144" t="s">
        <v>586</v>
      </c>
      <c r="D218" s="144" t="s">
        <v>138</v>
      </c>
      <c r="E218" s="145" t="s">
        <v>1223</v>
      </c>
      <c r="F218" s="146" t="s">
        <v>1224</v>
      </c>
      <c r="G218" s="147" t="s">
        <v>170</v>
      </c>
      <c r="H218" s="148">
        <v>1</v>
      </c>
      <c r="I218" s="149"/>
      <c r="J218" s="150">
        <f>ROUND(I218*H218,2)</f>
        <v>0</v>
      </c>
      <c r="K218" s="146" t="s">
        <v>130</v>
      </c>
      <c r="L218" s="151"/>
      <c r="M218" s="152" t="s">
        <v>19</v>
      </c>
      <c r="N218" s="153" t="s">
        <v>43</v>
      </c>
      <c r="P218" s="134">
        <f>O218*H218</f>
        <v>0</v>
      </c>
      <c r="Q218" s="134">
        <v>1.9099999999999999E-2</v>
      </c>
      <c r="R218" s="134">
        <f>Q218*H218</f>
        <v>1.9099999999999999E-2</v>
      </c>
      <c r="S218" s="134">
        <v>0</v>
      </c>
      <c r="T218" s="134">
        <f>S218*H218</f>
        <v>0</v>
      </c>
      <c r="U218" s="135" t="s">
        <v>19</v>
      </c>
      <c r="AR218" s="136" t="s">
        <v>141</v>
      </c>
      <c r="AT218" s="136" t="s">
        <v>138</v>
      </c>
      <c r="AU218" s="136" t="s">
        <v>82</v>
      </c>
      <c r="AY218" s="16" t="s">
        <v>122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6" t="s">
        <v>80</v>
      </c>
      <c r="BK218" s="137">
        <f>ROUND(I218*H218,2)</f>
        <v>0</v>
      </c>
      <c r="BL218" s="16" t="s">
        <v>131</v>
      </c>
      <c r="BM218" s="136" t="s">
        <v>1225</v>
      </c>
    </row>
    <row r="219" spans="2:65" s="1" customFormat="1" ht="11.25">
      <c r="B219" s="31"/>
      <c r="D219" s="138" t="s">
        <v>133</v>
      </c>
      <c r="F219" s="139" t="s">
        <v>1224</v>
      </c>
      <c r="I219" s="140"/>
      <c r="L219" s="31"/>
      <c r="M219" s="141"/>
      <c r="U219" s="52"/>
      <c r="AT219" s="16" t="s">
        <v>133</v>
      </c>
      <c r="AU219" s="16" t="s">
        <v>82</v>
      </c>
    </row>
    <row r="220" spans="2:65" s="1" customFormat="1" ht="16.5" customHeight="1">
      <c r="B220" s="31"/>
      <c r="C220" s="144" t="s">
        <v>282</v>
      </c>
      <c r="D220" s="144" t="s">
        <v>138</v>
      </c>
      <c r="E220" s="145" t="s">
        <v>1226</v>
      </c>
      <c r="F220" s="146" t="s">
        <v>1227</v>
      </c>
      <c r="G220" s="147" t="s">
        <v>170</v>
      </c>
      <c r="H220" s="148">
        <v>1</v>
      </c>
      <c r="I220" s="149"/>
      <c r="J220" s="150">
        <f>ROUND(I220*H220,2)</f>
        <v>0</v>
      </c>
      <c r="K220" s="146" t="s">
        <v>130</v>
      </c>
      <c r="L220" s="151"/>
      <c r="M220" s="152" t="s">
        <v>19</v>
      </c>
      <c r="N220" s="153" t="s">
        <v>43</v>
      </c>
      <c r="P220" s="134">
        <f>O220*H220</f>
        <v>0</v>
      </c>
      <c r="Q220" s="134">
        <v>2.47E-2</v>
      </c>
      <c r="R220" s="134">
        <f>Q220*H220</f>
        <v>2.47E-2</v>
      </c>
      <c r="S220" s="134">
        <v>0</v>
      </c>
      <c r="T220" s="134">
        <f>S220*H220</f>
        <v>0</v>
      </c>
      <c r="U220" s="135" t="s">
        <v>19</v>
      </c>
      <c r="AR220" s="136" t="s">
        <v>141</v>
      </c>
      <c r="AT220" s="136" t="s">
        <v>138</v>
      </c>
      <c r="AU220" s="136" t="s">
        <v>82</v>
      </c>
      <c r="AY220" s="16" t="s">
        <v>122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80</v>
      </c>
      <c r="BK220" s="137">
        <f>ROUND(I220*H220,2)</f>
        <v>0</v>
      </c>
      <c r="BL220" s="16" t="s">
        <v>131</v>
      </c>
      <c r="BM220" s="136" t="s">
        <v>1228</v>
      </c>
    </row>
    <row r="221" spans="2:65" s="1" customFormat="1" ht="11.25">
      <c r="B221" s="31"/>
      <c r="D221" s="138" t="s">
        <v>133</v>
      </c>
      <c r="F221" s="139" t="s">
        <v>1227</v>
      </c>
      <c r="I221" s="140"/>
      <c r="L221" s="31"/>
      <c r="M221" s="168"/>
      <c r="N221" s="169"/>
      <c r="O221" s="169"/>
      <c r="P221" s="169"/>
      <c r="Q221" s="169"/>
      <c r="R221" s="169"/>
      <c r="S221" s="169"/>
      <c r="T221" s="169"/>
      <c r="U221" s="170"/>
      <c r="AT221" s="16" t="s">
        <v>133</v>
      </c>
      <c r="AU221" s="16" t="s">
        <v>82</v>
      </c>
    </row>
    <row r="222" spans="2:65" s="1" customFormat="1" ht="6.95" customHeight="1">
      <c r="B222" s="40"/>
      <c r="C222" s="41"/>
      <c r="D222" s="41"/>
      <c r="E222" s="41"/>
      <c r="F222" s="41"/>
      <c r="G222" s="41"/>
      <c r="H222" s="41"/>
      <c r="I222" s="41"/>
      <c r="J222" s="41"/>
      <c r="K222" s="41"/>
      <c r="L222" s="31"/>
    </row>
  </sheetData>
  <sheetProtection algorithmName="SHA-512" hashValue="CNfKzGpoVGJXeNyVkT/oem1h9CRezEME/OFNcVTiZhRqyg1znA6Cw2DNkR5XHpX31VrO8Cle1zVmeh9gtiQMMg==" saltValue="Rgmc19xmuBnczRLAJDSGrYY/WBo43RknBk+PofcVbaOMbQdyRwwMGapIloQkv4b0Qr2jG0HfMVPPEB0a6kqNLg==" spinCount="100000" sheet="1" objects="1" scenarios="1" formatColumns="0" formatRows="0" autoFilter="0"/>
  <autoFilter ref="C81:K221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3" r:id="rId2" xr:uid="{00000000-0004-0000-0300-000001000000}"/>
    <hyperlink ref="F107" r:id="rId3" xr:uid="{00000000-0004-0000-0300-000002000000}"/>
    <hyperlink ref="F128" r:id="rId4" xr:uid="{00000000-0004-0000-0300-000003000000}"/>
    <hyperlink ref="F141" r:id="rId5" xr:uid="{00000000-0004-0000-0300-000004000000}"/>
    <hyperlink ref="F160" r:id="rId6" xr:uid="{00000000-0004-0000-0300-000005000000}"/>
    <hyperlink ref="F169" r:id="rId7" xr:uid="{00000000-0004-0000-0300-000006000000}"/>
    <hyperlink ref="F174" r:id="rId8" xr:uid="{00000000-0004-0000-0300-000007000000}"/>
    <hyperlink ref="F185" r:id="rId9" xr:uid="{00000000-0004-0000-0300-000008000000}"/>
    <hyperlink ref="F190" r:id="rId10" xr:uid="{00000000-0004-0000-0300-000009000000}"/>
    <hyperlink ref="F195" r:id="rId11" xr:uid="{00000000-0004-0000-0300-00000A000000}"/>
    <hyperlink ref="F198" r:id="rId12" xr:uid="{00000000-0004-0000-0300-00000B000000}"/>
    <hyperlink ref="F201" r:id="rId13" xr:uid="{00000000-0004-0000-0300-00000C000000}"/>
    <hyperlink ref="F204" r:id="rId14" xr:uid="{00000000-0004-0000-0300-00000D000000}"/>
    <hyperlink ref="F207" r:id="rId15" xr:uid="{00000000-0004-0000-0300-00000E000000}"/>
    <hyperlink ref="F210" r:id="rId16" xr:uid="{00000000-0004-0000-0300-00000F000000}"/>
    <hyperlink ref="F213" r:id="rId17" xr:uid="{00000000-0004-0000-03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5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Údržba a opravy elektronických zabezpečovacích a slaboproudých systémů OŘ UNL 2025 - 2029</v>
      </c>
      <c r="F7" s="296"/>
      <c r="G7" s="296"/>
      <c r="H7" s="296"/>
      <c r="L7" s="19"/>
    </row>
    <row r="8" spans="2:46" s="1" customFormat="1" ht="12" customHeight="1">
      <c r="B8" s="31"/>
      <c r="D8" s="26" t="s">
        <v>97</v>
      </c>
      <c r="L8" s="31"/>
    </row>
    <row r="9" spans="2:46" s="1" customFormat="1" ht="16.5" customHeight="1">
      <c r="B9" s="31"/>
      <c r="E9" s="258" t="s">
        <v>1229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23. 4. 2025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22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38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7">
        <f>ROUND((SUM(BE81:BE249)),  2)</f>
        <v>0</v>
      </c>
      <c r="I33" s="88">
        <v>0.21</v>
      </c>
      <c r="J33" s="87">
        <f>ROUND(((SUM(BE81:BE249))*I33),  2)</f>
        <v>0</v>
      </c>
      <c r="L33" s="31"/>
    </row>
    <row r="34" spans="2:12" s="1" customFormat="1" ht="14.45" customHeight="1">
      <c r="B34" s="31"/>
      <c r="E34" s="26" t="s">
        <v>44</v>
      </c>
      <c r="F34" s="87">
        <f>ROUND((SUM(BF81:BF249)),  2)</f>
        <v>0</v>
      </c>
      <c r="I34" s="88">
        <v>0.15</v>
      </c>
      <c r="J34" s="87">
        <f>ROUND(((SUM(BF81:BF249))*I34),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7">
        <f>ROUND((SUM(BG81:BG249)),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7">
        <f>ROUND((SUM(BH81:BH249)),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7">
        <f>ROUND((SUM(BI81:BI249)),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48</v>
      </c>
      <c r="E39" s="53"/>
      <c r="F39" s="53"/>
      <c r="G39" s="91" t="s">
        <v>49</v>
      </c>
      <c r="H39" s="92" t="s">
        <v>50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Údržba a opravy elektronických zabezpečovacích a slaboproudých systémů OŘ UNL 2025 - 2029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97</v>
      </c>
      <c r="L49" s="31"/>
    </row>
    <row r="50" spans="2:47" s="1" customFormat="1" ht="16.5" customHeight="1">
      <c r="B50" s="31"/>
      <c r="E50" s="258" t="str">
        <f>E9</f>
        <v>04 - STRUKTUROVANÁ KABELÁŽ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23. 4. 2025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ortganizace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35</v>
      </c>
      <c r="J55" s="29" t="str">
        <f>E24</f>
        <v>Správa železnic, státní ortganizace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100</v>
      </c>
      <c r="D57" s="89"/>
      <c r="E57" s="89"/>
      <c r="F57" s="89"/>
      <c r="G57" s="89"/>
      <c r="H57" s="89"/>
      <c r="I57" s="89"/>
      <c r="J57" s="96" t="s">
        <v>101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70</v>
      </c>
      <c r="J59" s="62">
        <f>J81</f>
        <v>0</v>
      </c>
      <c r="L59" s="31"/>
      <c r="AU59" s="16" t="s">
        <v>102</v>
      </c>
    </row>
    <row r="60" spans="2:47" s="8" customFormat="1" ht="24.95" customHeight="1">
      <c r="B60" s="98"/>
      <c r="D60" s="99" t="s">
        <v>103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9" customFormat="1" ht="19.899999999999999" customHeight="1">
      <c r="B61" s="102"/>
      <c r="D61" s="103" t="s">
        <v>522</v>
      </c>
      <c r="E61" s="104"/>
      <c r="F61" s="104"/>
      <c r="G61" s="104"/>
      <c r="H61" s="104"/>
      <c r="I61" s="104"/>
      <c r="J61" s="105">
        <f>J83</f>
        <v>0</v>
      </c>
      <c r="L61" s="102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1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1" s="1" customFormat="1" ht="24.95" customHeight="1">
      <c r="B68" s="31"/>
      <c r="C68" s="20" t="s">
        <v>106</v>
      </c>
      <c r="L68" s="31"/>
    </row>
    <row r="69" spans="2:21" s="1" customFormat="1" ht="6.95" customHeight="1">
      <c r="B69" s="31"/>
      <c r="L69" s="31"/>
    </row>
    <row r="70" spans="2:21" s="1" customFormat="1" ht="12" customHeight="1">
      <c r="B70" s="31"/>
      <c r="C70" s="26" t="s">
        <v>16</v>
      </c>
      <c r="L70" s="31"/>
    </row>
    <row r="71" spans="2:21" s="1" customFormat="1" ht="16.5" customHeight="1">
      <c r="B71" s="31"/>
      <c r="E71" s="295" t="str">
        <f>E7</f>
        <v>Údržba a opravy elektronických zabezpečovacích a slaboproudých systémů OŘ UNL 2025 - 2029</v>
      </c>
      <c r="F71" s="296"/>
      <c r="G71" s="296"/>
      <c r="H71" s="296"/>
      <c r="L71" s="31"/>
    </row>
    <row r="72" spans="2:21" s="1" customFormat="1" ht="12" customHeight="1">
      <c r="B72" s="31"/>
      <c r="C72" s="26" t="s">
        <v>97</v>
      </c>
      <c r="L72" s="31"/>
    </row>
    <row r="73" spans="2:21" s="1" customFormat="1" ht="16.5" customHeight="1">
      <c r="B73" s="31"/>
      <c r="E73" s="258" t="str">
        <f>E9</f>
        <v>04 - STRUKTUROVANÁ KABELÁŽ</v>
      </c>
      <c r="F73" s="297"/>
      <c r="G73" s="297"/>
      <c r="H73" s="297"/>
      <c r="L73" s="31"/>
    </row>
    <row r="74" spans="2:21" s="1" customFormat="1" ht="6.95" customHeight="1">
      <c r="B74" s="31"/>
      <c r="L74" s="31"/>
    </row>
    <row r="75" spans="2:21" s="1" customFormat="1" ht="12" customHeight="1">
      <c r="B75" s="31"/>
      <c r="C75" s="26" t="s">
        <v>21</v>
      </c>
      <c r="F75" s="24" t="str">
        <f>F12</f>
        <v xml:space="preserve"> </v>
      </c>
      <c r="I75" s="26" t="s">
        <v>23</v>
      </c>
      <c r="J75" s="48" t="str">
        <f>IF(J12="","",J12)</f>
        <v>23. 4. 2025</v>
      </c>
      <c r="L75" s="31"/>
    </row>
    <row r="76" spans="2:21" s="1" customFormat="1" ht="6.95" customHeight="1">
      <c r="B76" s="31"/>
      <c r="L76" s="31"/>
    </row>
    <row r="77" spans="2:21" s="1" customFormat="1" ht="15.2" customHeight="1">
      <c r="B77" s="31"/>
      <c r="C77" s="26" t="s">
        <v>25</v>
      </c>
      <c r="F77" s="24" t="str">
        <f>E15</f>
        <v>Správa železnic, státní ortganizace</v>
      </c>
      <c r="I77" s="26" t="s">
        <v>33</v>
      </c>
      <c r="J77" s="29" t="str">
        <f>E21</f>
        <v xml:space="preserve"> </v>
      </c>
      <c r="L77" s="31"/>
    </row>
    <row r="78" spans="2:21" s="1" customFormat="1" ht="25.7" customHeight="1">
      <c r="B78" s="31"/>
      <c r="C78" s="26" t="s">
        <v>31</v>
      </c>
      <c r="F78" s="24" t="str">
        <f>IF(E18="","",E18)</f>
        <v>Vyplň údaj</v>
      </c>
      <c r="I78" s="26" t="s">
        <v>35</v>
      </c>
      <c r="J78" s="29" t="str">
        <f>E24</f>
        <v>Správa železnic, státní ortganizace</v>
      </c>
      <c r="L78" s="31"/>
    </row>
    <row r="79" spans="2:21" s="1" customFormat="1" ht="10.35" customHeight="1">
      <c r="B79" s="31"/>
      <c r="L79" s="31"/>
    </row>
    <row r="80" spans="2:21" s="10" customFormat="1" ht="29.25" customHeight="1">
      <c r="B80" s="106"/>
      <c r="C80" s="107" t="s">
        <v>107</v>
      </c>
      <c r="D80" s="108" t="s">
        <v>57</v>
      </c>
      <c r="E80" s="108" t="s">
        <v>53</v>
      </c>
      <c r="F80" s="108" t="s">
        <v>54</v>
      </c>
      <c r="G80" s="108" t="s">
        <v>108</v>
      </c>
      <c r="H80" s="108" t="s">
        <v>109</v>
      </c>
      <c r="I80" s="108" t="s">
        <v>110</v>
      </c>
      <c r="J80" s="108" t="s">
        <v>101</v>
      </c>
      <c r="K80" s="109" t="s">
        <v>111</v>
      </c>
      <c r="L80" s="106"/>
      <c r="M80" s="55" t="s">
        <v>19</v>
      </c>
      <c r="N80" s="56" t="s">
        <v>42</v>
      </c>
      <c r="O80" s="56" t="s">
        <v>112</v>
      </c>
      <c r="P80" s="56" t="s">
        <v>113</v>
      </c>
      <c r="Q80" s="56" t="s">
        <v>114</v>
      </c>
      <c r="R80" s="56" t="s">
        <v>115</v>
      </c>
      <c r="S80" s="56" t="s">
        <v>116</v>
      </c>
      <c r="T80" s="56" t="s">
        <v>117</v>
      </c>
      <c r="U80" s="57" t="s">
        <v>118</v>
      </c>
    </row>
    <row r="81" spans="2:65" s="1" customFormat="1" ht="22.9" customHeight="1">
      <c r="B81" s="31"/>
      <c r="C81" s="60" t="s">
        <v>119</v>
      </c>
      <c r="J81" s="110">
        <f>BK81</f>
        <v>0</v>
      </c>
      <c r="L81" s="31"/>
      <c r="M81" s="58"/>
      <c r="N81" s="49"/>
      <c r="O81" s="49"/>
      <c r="P81" s="111">
        <f>P82</f>
        <v>0</v>
      </c>
      <c r="Q81" s="49"/>
      <c r="R81" s="111">
        <f>R82</f>
        <v>4.2417699999999963</v>
      </c>
      <c r="S81" s="49"/>
      <c r="T81" s="111">
        <f>T82</f>
        <v>0</v>
      </c>
      <c r="U81" s="50"/>
      <c r="AT81" s="16" t="s">
        <v>71</v>
      </c>
      <c r="AU81" s="16" t="s">
        <v>102</v>
      </c>
      <c r="BK81" s="112">
        <f>BK82</f>
        <v>0</v>
      </c>
    </row>
    <row r="82" spans="2:65" s="11" customFormat="1" ht="25.9" customHeight="1">
      <c r="B82" s="113"/>
      <c r="D82" s="114" t="s">
        <v>71</v>
      </c>
      <c r="E82" s="115" t="s">
        <v>120</v>
      </c>
      <c r="F82" s="115" t="s">
        <v>121</v>
      </c>
      <c r="I82" s="116"/>
      <c r="J82" s="117">
        <f>BK82</f>
        <v>0</v>
      </c>
      <c r="L82" s="113"/>
      <c r="M82" s="118"/>
      <c r="P82" s="119">
        <f>P83</f>
        <v>0</v>
      </c>
      <c r="R82" s="119">
        <f>R83</f>
        <v>4.2417699999999963</v>
      </c>
      <c r="T82" s="119">
        <f>T83</f>
        <v>0</v>
      </c>
      <c r="U82" s="120"/>
      <c r="AR82" s="114" t="s">
        <v>82</v>
      </c>
      <c r="AT82" s="121" t="s">
        <v>71</v>
      </c>
      <c r="AU82" s="121" t="s">
        <v>72</v>
      </c>
      <c r="AY82" s="114" t="s">
        <v>122</v>
      </c>
      <c r="BK82" s="122">
        <f>BK83</f>
        <v>0</v>
      </c>
    </row>
    <row r="83" spans="2:65" s="11" customFormat="1" ht="22.9" customHeight="1">
      <c r="B83" s="113"/>
      <c r="D83" s="114" t="s">
        <v>71</v>
      </c>
      <c r="E83" s="123" t="s">
        <v>525</v>
      </c>
      <c r="F83" s="123" t="s">
        <v>526</v>
      </c>
      <c r="I83" s="116"/>
      <c r="J83" s="124">
        <f>BK83</f>
        <v>0</v>
      </c>
      <c r="L83" s="113"/>
      <c r="M83" s="118"/>
      <c r="P83" s="119">
        <f>SUM(P84:P249)</f>
        <v>0</v>
      </c>
      <c r="R83" s="119">
        <f>SUM(R84:R249)</f>
        <v>4.2417699999999963</v>
      </c>
      <c r="T83" s="119">
        <f>SUM(T84:T249)</f>
        <v>0</v>
      </c>
      <c r="U83" s="120"/>
      <c r="AR83" s="114" t="s">
        <v>82</v>
      </c>
      <c r="AT83" s="121" t="s">
        <v>71</v>
      </c>
      <c r="AU83" s="121" t="s">
        <v>80</v>
      </c>
      <c r="AY83" s="114" t="s">
        <v>122</v>
      </c>
      <c r="BK83" s="122">
        <f>SUM(BK84:BK249)</f>
        <v>0</v>
      </c>
    </row>
    <row r="84" spans="2:65" s="1" customFormat="1" ht="16.5" customHeight="1">
      <c r="B84" s="31"/>
      <c r="C84" s="125" t="s">
        <v>80</v>
      </c>
      <c r="D84" s="125" t="s">
        <v>126</v>
      </c>
      <c r="E84" s="126" t="s">
        <v>1230</v>
      </c>
      <c r="F84" s="127" t="s">
        <v>1231</v>
      </c>
      <c r="G84" s="128" t="s">
        <v>129</v>
      </c>
      <c r="H84" s="129">
        <v>350</v>
      </c>
      <c r="I84" s="130"/>
      <c r="J84" s="131">
        <f>ROUND(I84*H84,2)</f>
        <v>0</v>
      </c>
      <c r="K84" s="127" t="s">
        <v>130</v>
      </c>
      <c r="L84" s="31"/>
      <c r="M84" s="132" t="s">
        <v>19</v>
      </c>
      <c r="N84" s="133" t="s">
        <v>43</v>
      </c>
      <c r="P84" s="134">
        <f>O84*H84</f>
        <v>0</v>
      </c>
      <c r="Q84" s="134">
        <v>0</v>
      </c>
      <c r="R84" s="134">
        <f>Q84*H84</f>
        <v>0</v>
      </c>
      <c r="S84" s="134">
        <v>0</v>
      </c>
      <c r="T84" s="134">
        <f>S84*H84</f>
        <v>0</v>
      </c>
      <c r="U84" s="135" t="s">
        <v>19</v>
      </c>
      <c r="AR84" s="136" t="s">
        <v>131</v>
      </c>
      <c r="AT84" s="136" t="s">
        <v>126</v>
      </c>
      <c r="AU84" s="136" t="s">
        <v>82</v>
      </c>
      <c r="AY84" s="16" t="s">
        <v>122</v>
      </c>
      <c r="BE84" s="137">
        <f>IF(N84="základní",J84,0)</f>
        <v>0</v>
      </c>
      <c r="BF84" s="137">
        <f>IF(N84="snížená",J84,0)</f>
        <v>0</v>
      </c>
      <c r="BG84" s="137">
        <f>IF(N84="zákl. přenesená",J84,0)</f>
        <v>0</v>
      </c>
      <c r="BH84" s="137">
        <f>IF(N84="sníž. přenesená",J84,0)</f>
        <v>0</v>
      </c>
      <c r="BI84" s="137">
        <f>IF(N84="nulová",J84,0)</f>
        <v>0</v>
      </c>
      <c r="BJ84" s="16" t="s">
        <v>80</v>
      </c>
      <c r="BK84" s="137">
        <f>ROUND(I84*H84,2)</f>
        <v>0</v>
      </c>
      <c r="BL84" s="16" t="s">
        <v>131</v>
      </c>
      <c r="BM84" s="136" t="s">
        <v>1232</v>
      </c>
    </row>
    <row r="85" spans="2:65" s="1" customFormat="1" ht="11.25">
      <c r="B85" s="31"/>
      <c r="D85" s="138" t="s">
        <v>133</v>
      </c>
      <c r="F85" s="139" t="s">
        <v>1233</v>
      </c>
      <c r="I85" s="140"/>
      <c r="L85" s="31"/>
      <c r="M85" s="141"/>
      <c r="U85" s="52"/>
      <c r="AT85" s="16" t="s">
        <v>133</v>
      </c>
      <c r="AU85" s="16" t="s">
        <v>82</v>
      </c>
    </row>
    <row r="86" spans="2:65" s="1" customFormat="1" ht="11.25">
      <c r="B86" s="31"/>
      <c r="D86" s="142" t="s">
        <v>135</v>
      </c>
      <c r="F86" s="143" t="s">
        <v>1234</v>
      </c>
      <c r="I86" s="140"/>
      <c r="L86" s="31"/>
      <c r="M86" s="141"/>
      <c r="U86" s="52"/>
      <c r="AT86" s="16" t="s">
        <v>135</v>
      </c>
      <c r="AU86" s="16" t="s">
        <v>82</v>
      </c>
    </row>
    <row r="87" spans="2:65" s="1" customFormat="1" ht="16.5" customHeight="1">
      <c r="B87" s="31"/>
      <c r="C87" s="144" t="s">
        <v>82</v>
      </c>
      <c r="D87" s="144" t="s">
        <v>138</v>
      </c>
      <c r="E87" s="145" t="s">
        <v>1235</v>
      </c>
      <c r="F87" s="146" t="s">
        <v>1236</v>
      </c>
      <c r="G87" s="147" t="s">
        <v>129</v>
      </c>
      <c r="H87" s="148">
        <v>350</v>
      </c>
      <c r="I87" s="149"/>
      <c r="J87" s="150">
        <f>ROUND(I87*H87,2)</f>
        <v>0</v>
      </c>
      <c r="K87" s="146" t="s">
        <v>130</v>
      </c>
      <c r="L87" s="151"/>
      <c r="M87" s="152" t="s">
        <v>19</v>
      </c>
      <c r="N87" s="153" t="s">
        <v>43</v>
      </c>
      <c r="P87" s="134">
        <f>O87*H87</f>
        <v>0</v>
      </c>
      <c r="Q87" s="134">
        <v>8.3300000000000006E-3</v>
      </c>
      <c r="R87" s="134">
        <f>Q87*H87</f>
        <v>2.9155000000000002</v>
      </c>
      <c r="S87" s="134">
        <v>0</v>
      </c>
      <c r="T87" s="134">
        <f>S87*H87</f>
        <v>0</v>
      </c>
      <c r="U87" s="135" t="s">
        <v>19</v>
      </c>
      <c r="AR87" s="136" t="s">
        <v>141</v>
      </c>
      <c r="AT87" s="136" t="s">
        <v>138</v>
      </c>
      <c r="AU87" s="136" t="s">
        <v>82</v>
      </c>
      <c r="AY87" s="16" t="s">
        <v>122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6" t="s">
        <v>80</v>
      </c>
      <c r="BK87" s="137">
        <f>ROUND(I87*H87,2)</f>
        <v>0</v>
      </c>
      <c r="BL87" s="16" t="s">
        <v>131</v>
      </c>
      <c r="BM87" s="136" t="s">
        <v>1237</v>
      </c>
    </row>
    <row r="88" spans="2:65" s="1" customFormat="1" ht="11.25">
      <c r="B88" s="31"/>
      <c r="D88" s="138" t="s">
        <v>133</v>
      </c>
      <c r="F88" s="139" t="s">
        <v>1236</v>
      </c>
      <c r="I88" s="140"/>
      <c r="L88" s="31"/>
      <c r="M88" s="141"/>
      <c r="U88" s="52"/>
      <c r="AT88" s="16" t="s">
        <v>133</v>
      </c>
      <c r="AU88" s="16" t="s">
        <v>82</v>
      </c>
    </row>
    <row r="89" spans="2:65" s="1" customFormat="1" ht="16.5" customHeight="1">
      <c r="B89" s="31"/>
      <c r="C89" s="125" t="s">
        <v>339</v>
      </c>
      <c r="D89" s="125" t="s">
        <v>126</v>
      </c>
      <c r="E89" s="126" t="s">
        <v>1238</v>
      </c>
      <c r="F89" s="127" t="s">
        <v>1239</v>
      </c>
      <c r="G89" s="128" t="s">
        <v>129</v>
      </c>
      <c r="H89" s="129">
        <v>175</v>
      </c>
      <c r="I89" s="130"/>
      <c r="J89" s="131">
        <f>ROUND(I89*H89,2)</f>
        <v>0</v>
      </c>
      <c r="K89" s="127" t="s">
        <v>130</v>
      </c>
      <c r="L89" s="31"/>
      <c r="M89" s="132" t="s">
        <v>19</v>
      </c>
      <c r="N89" s="133" t="s">
        <v>43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4">
        <f>S89*H89</f>
        <v>0</v>
      </c>
      <c r="U89" s="135" t="s">
        <v>19</v>
      </c>
      <c r="AR89" s="136" t="s">
        <v>131</v>
      </c>
      <c r="AT89" s="136" t="s">
        <v>126</v>
      </c>
      <c r="AU89" s="136" t="s">
        <v>82</v>
      </c>
      <c r="AY89" s="16" t="s">
        <v>122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6" t="s">
        <v>80</v>
      </c>
      <c r="BK89" s="137">
        <f>ROUND(I89*H89,2)</f>
        <v>0</v>
      </c>
      <c r="BL89" s="16" t="s">
        <v>131</v>
      </c>
      <c r="BM89" s="136" t="s">
        <v>1240</v>
      </c>
    </row>
    <row r="90" spans="2:65" s="1" customFormat="1" ht="11.25">
      <c r="B90" s="31"/>
      <c r="D90" s="138" t="s">
        <v>133</v>
      </c>
      <c r="F90" s="139" t="s">
        <v>1241</v>
      </c>
      <c r="I90" s="140"/>
      <c r="L90" s="31"/>
      <c r="M90" s="141"/>
      <c r="U90" s="52"/>
      <c r="AT90" s="16" t="s">
        <v>133</v>
      </c>
      <c r="AU90" s="16" t="s">
        <v>82</v>
      </c>
    </row>
    <row r="91" spans="2:65" s="1" customFormat="1" ht="11.25">
      <c r="B91" s="31"/>
      <c r="D91" s="142" t="s">
        <v>135</v>
      </c>
      <c r="F91" s="143" t="s">
        <v>1242</v>
      </c>
      <c r="I91" s="140"/>
      <c r="L91" s="31"/>
      <c r="M91" s="141"/>
      <c r="U91" s="52"/>
      <c r="AT91" s="16" t="s">
        <v>135</v>
      </c>
      <c r="AU91" s="16" t="s">
        <v>82</v>
      </c>
    </row>
    <row r="92" spans="2:65" s="1" customFormat="1" ht="16.5" customHeight="1">
      <c r="B92" s="31"/>
      <c r="C92" s="144" t="s">
        <v>146</v>
      </c>
      <c r="D92" s="144" t="s">
        <v>138</v>
      </c>
      <c r="E92" s="145" t="s">
        <v>1243</v>
      </c>
      <c r="F92" s="146" t="s">
        <v>1244</v>
      </c>
      <c r="G92" s="147" t="s">
        <v>129</v>
      </c>
      <c r="H92" s="148">
        <v>175</v>
      </c>
      <c r="I92" s="149"/>
      <c r="J92" s="150">
        <f>ROUND(I92*H92,2)</f>
        <v>0</v>
      </c>
      <c r="K92" s="146" t="s">
        <v>130</v>
      </c>
      <c r="L92" s="151"/>
      <c r="M92" s="152" t="s">
        <v>19</v>
      </c>
      <c r="N92" s="153" t="s">
        <v>43</v>
      </c>
      <c r="P92" s="134">
        <f>O92*H92</f>
        <v>0</v>
      </c>
      <c r="Q92" s="134">
        <v>5.5199999999999997E-3</v>
      </c>
      <c r="R92" s="134">
        <f>Q92*H92</f>
        <v>0.96599999999999997</v>
      </c>
      <c r="S92" s="134">
        <v>0</v>
      </c>
      <c r="T92" s="134">
        <f>S92*H92</f>
        <v>0</v>
      </c>
      <c r="U92" s="135" t="s">
        <v>19</v>
      </c>
      <c r="AR92" s="136" t="s">
        <v>141</v>
      </c>
      <c r="AT92" s="136" t="s">
        <v>138</v>
      </c>
      <c r="AU92" s="136" t="s">
        <v>82</v>
      </c>
      <c r="AY92" s="16" t="s">
        <v>122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80</v>
      </c>
      <c r="BK92" s="137">
        <f>ROUND(I92*H92,2)</f>
        <v>0</v>
      </c>
      <c r="BL92" s="16" t="s">
        <v>131</v>
      </c>
      <c r="BM92" s="136" t="s">
        <v>1245</v>
      </c>
    </row>
    <row r="93" spans="2:65" s="1" customFormat="1" ht="11.25">
      <c r="B93" s="31"/>
      <c r="D93" s="138" t="s">
        <v>133</v>
      </c>
      <c r="F93" s="139" t="s">
        <v>1244</v>
      </c>
      <c r="I93" s="140"/>
      <c r="L93" s="31"/>
      <c r="M93" s="141"/>
      <c r="U93" s="52"/>
      <c r="AT93" s="16" t="s">
        <v>133</v>
      </c>
      <c r="AU93" s="16" t="s">
        <v>82</v>
      </c>
    </row>
    <row r="94" spans="2:65" s="1" customFormat="1" ht="16.5" customHeight="1">
      <c r="B94" s="31"/>
      <c r="C94" s="125" t="s">
        <v>1246</v>
      </c>
      <c r="D94" s="125" t="s">
        <v>126</v>
      </c>
      <c r="E94" s="126" t="s">
        <v>1247</v>
      </c>
      <c r="F94" s="127" t="s">
        <v>1248</v>
      </c>
      <c r="G94" s="128" t="s">
        <v>129</v>
      </c>
      <c r="H94" s="129">
        <v>100</v>
      </c>
      <c r="I94" s="130"/>
      <c r="J94" s="131">
        <f>ROUND(I94*H94,2)</f>
        <v>0</v>
      </c>
      <c r="K94" s="127" t="s">
        <v>130</v>
      </c>
      <c r="L94" s="31"/>
      <c r="M94" s="132" t="s">
        <v>19</v>
      </c>
      <c r="N94" s="133" t="s">
        <v>43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4">
        <f>S94*H94</f>
        <v>0</v>
      </c>
      <c r="U94" s="135" t="s">
        <v>19</v>
      </c>
      <c r="AR94" s="136" t="s">
        <v>131</v>
      </c>
      <c r="AT94" s="136" t="s">
        <v>126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80</v>
      </c>
      <c r="BK94" s="137">
        <f>ROUND(I94*H94,2)</f>
        <v>0</v>
      </c>
      <c r="BL94" s="16" t="s">
        <v>131</v>
      </c>
      <c r="BM94" s="136" t="s">
        <v>1249</v>
      </c>
    </row>
    <row r="95" spans="2:65" s="1" customFormat="1" ht="11.25">
      <c r="B95" s="31"/>
      <c r="D95" s="138" t="s">
        <v>133</v>
      </c>
      <c r="F95" s="139" t="s">
        <v>1250</v>
      </c>
      <c r="I95" s="140"/>
      <c r="L95" s="31"/>
      <c r="M95" s="141"/>
      <c r="U95" s="52"/>
      <c r="AT95" s="16" t="s">
        <v>133</v>
      </c>
      <c r="AU95" s="16" t="s">
        <v>82</v>
      </c>
    </row>
    <row r="96" spans="2:65" s="1" customFormat="1" ht="11.25">
      <c r="B96" s="31"/>
      <c r="D96" s="142" t="s">
        <v>135</v>
      </c>
      <c r="F96" s="143" t="s">
        <v>1251</v>
      </c>
      <c r="I96" s="140"/>
      <c r="L96" s="31"/>
      <c r="M96" s="141"/>
      <c r="U96" s="52"/>
      <c r="AT96" s="16" t="s">
        <v>135</v>
      </c>
      <c r="AU96" s="16" t="s">
        <v>82</v>
      </c>
    </row>
    <row r="97" spans="2:65" s="1" customFormat="1" ht="16.5" customHeight="1">
      <c r="B97" s="31"/>
      <c r="C97" s="144" t="s">
        <v>1252</v>
      </c>
      <c r="D97" s="144" t="s">
        <v>138</v>
      </c>
      <c r="E97" s="145" t="s">
        <v>1253</v>
      </c>
      <c r="F97" s="146" t="s">
        <v>1254</v>
      </c>
      <c r="G97" s="147" t="s">
        <v>170</v>
      </c>
      <c r="H97" s="148">
        <v>100</v>
      </c>
      <c r="I97" s="149"/>
      <c r="J97" s="150">
        <f>ROUND(I97*H97,2)</f>
        <v>0</v>
      </c>
      <c r="K97" s="146" t="s">
        <v>130</v>
      </c>
      <c r="L97" s="151"/>
      <c r="M97" s="152" t="s">
        <v>19</v>
      </c>
      <c r="N97" s="153" t="s">
        <v>43</v>
      </c>
      <c r="P97" s="134">
        <f>O97*H97</f>
        <v>0</v>
      </c>
      <c r="Q97" s="134">
        <v>1.0000000000000001E-5</v>
      </c>
      <c r="R97" s="134">
        <f>Q97*H97</f>
        <v>1E-3</v>
      </c>
      <c r="S97" s="134">
        <v>0</v>
      </c>
      <c r="T97" s="134">
        <f>S97*H97</f>
        <v>0</v>
      </c>
      <c r="U97" s="135" t="s">
        <v>19</v>
      </c>
      <c r="AR97" s="136" t="s">
        <v>141</v>
      </c>
      <c r="AT97" s="136" t="s">
        <v>138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80</v>
      </c>
      <c r="BK97" s="137">
        <f>ROUND(I97*H97,2)</f>
        <v>0</v>
      </c>
      <c r="BL97" s="16" t="s">
        <v>131</v>
      </c>
      <c r="BM97" s="136" t="s">
        <v>1255</v>
      </c>
    </row>
    <row r="98" spans="2:65" s="1" customFormat="1" ht="11.25">
      <c r="B98" s="31"/>
      <c r="D98" s="138" t="s">
        <v>133</v>
      </c>
      <c r="F98" s="139" t="s">
        <v>1254</v>
      </c>
      <c r="I98" s="140"/>
      <c r="L98" s="31"/>
      <c r="M98" s="141"/>
      <c r="U98" s="52"/>
      <c r="AT98" s="16" t="s">
        <v>133</v>
      </c>
      <c r="AU98" s="16" t="s">
        <v>82</v>
      </c>
    </row>
    <row r="99" spans="2:65" s="1" customFormat="1" ht="16.5" customHeight="1">
      <c r="B99" s="31"/>
      <c r="C99" s="125" t="s">
        <v>1256</v>
      </c>
      <c r="D99" s="125" t="s">
        <v>126</v>
      </c>
      <c r="E99" s="126" t="s">
        <v>1257</v>
      </c>
      <c r="F99" s="127" t="s">
        <v>1258</v>
      </c>
      <c r="G99" s="128" t="s">
        <v>129</v>
      </c>
      <c r="H99" s="129">
        <v>25</v>
      </c>
      <c r="I99" s="130"/>
      <c r="J99" s="131">
        <f>ROUND(I99*H99,2)</f>
        <v>0</v>
      </c>
      <c r="K99" s="127" t="s">
        <v>130</v>
      </c>
      <c r="L99" s="31"/>
      <c r="M99" s="132" t="s">
        <v>19</v>
      </c>
      <c r="N99" s="133" t="s">
        <v>43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4">
        <f>S99*H99</f>
        <v>0</v>
      </c>
      <c r="U99" s="135" t="s">
        <v>19</v>
      </c>
      <c r="AR99" s="136" t="s">
        <v>131</v>
      </c>
      <c r="AT99" s="136" t="s">
        <v>126</v>
      </c>
      <c r="AU99" s="136" t="s">
        <v>82</v>
      </c>
      <c r="AY99" s="16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80</v>
      </c>
      <c r="BK99" s="137">
        <f>ROUND(I99*H99,2)</f>
        <v>0</v>
      </c>
      <c r="BL99" s="16" t="s">
        <v>131</v>
      </c>
      <c r="BM99" s="136" t="s">
        <v>1259</v>
      </c>
    </row>
    <row r="100" spans="2:65" s="1" customFormat="1" ht="11.25">
      <c r="B100" s="31"/>
      <c r="D100" s="138" t="s">
        <v>133</v>
      </c>
      <c r="F100" s="139" t="s">
        <v>1260</v>
      </c>
      <c r="I100" s="140"/>
      <c r="L100" s="31"/>
      <c r="M100" s="141"/>
      <c r="U100" s="52"/>
      <c r="AT100" s="16" t="s">
        <v>133</v>
      </c>
      <c r="AU100" s="16" t="s">
        <v>82</v>
      </c>
    </row>
    <row r="101" spans="2:65" s="1" customFormat="1" ht="11.25">
      <c r="B101" s="31"/>
      <c r="D101" s="142" t="s">
        <v>135</v>
      </c>
      <c r="F101" s="143" t="s">
        <v>1261</v>
      </c>
      <c r="I101" s="140"/>
      <c r="L101" s="31"/>
      <c r="M101" s="141"/>
      <c r="U101" s="52"/>
      <c r="AT101" s="16" t="s">
        <v>135</v>
      </c>
      <c r="AU101" s="16" t="s">
        <v>82</v>
      </c>
    </row>
    <row r="102" spans="2:65" s="1" customFormat="1" ht="16.5" customHeight="1">
      <c r="B102" s="31"/>
      <c r="C102" s="144" t="s">
        <v>1262</v>
      </c>
      <c r="D102" s="144" t="s">
        <v>138</v>
      </c>
      <c r="E102" s="145" t="s">
        <v>1263</v>
      </c>
      <c r="F102" s="146" t="s">
        <v>1264</v>
      </c>
      <c r="G102" s="147" t="s">
        <v>170</v>
      </c>
      <c r="H102" s="148">
        <v>50</v>
      </c>
      <c r="I102" s="149"/>
      <c r="J102" s="150">
        <f>ROUND(I102*H102,2)</f>
        <v>0</v>
      </c>
      <c r="K102" s="146" t="s">
        <v>130</v>
      </c>
      <c r="L102" s="151"/>
      <c r="M102" s="152" t="s">
        <v>19</v>
      </c>
      <c r="N102" s="153" t="s">
        <v>43</v>
      </c>
      <c r="P102" s="134">
        <f>O102*H102</f>
        <v>0</v>
      </c>
      <c r="Q102" s="134">
        <v>1.0000000000000001E-5</v>
      </c>
      <c r="R102" s="134">
        <f>Q102*H102</f>
        <v>5.0000000000000001E-4</v>
      </c>
      <c r="S102" s="134">
        <v>0</v>
      </c>
      <c r="T102" s="134">
        <f>S102*H102</f>
        <v>0</v>
      </c>
      <c r="U102" s="135" t="s">
        <v>19</v>
      </c>
      <c r="AR102" s="136" t="s">
        <v>141</v>
      </c>
      <c r="AT102" s="136" t="s">
        <v>138</v>
      </c>
      <c r="AU102" s="136" t="s">
        <v>82</v>
      </c>
      <c r="AY102" s="16" t="s">
        <v>122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6" t="s">
        <v>80</v>
      </c>
      <c r="BK102" s="137">
        <f>ROUND(I102*H102,2)</f>
        <v>0</v>
      </c>
      <c r="BL102" s="16" t="s">
        <v>131</v>
      </c>
      <c r="BM102" s="136" t="s">
        <v>1265</v>
      </c>
    </row>
    <row r="103" spans="2:65" s="1" customFormat="1" ht="11.25">
      <c r="B103" s="31"/>
      <c r="D103" s="138" t="s">
        <v>133</v>
      </c>
      <c r="F103" s="139" t="s">
        <v>1264</v>
      </c>
      <c r="I103" s="140"/>
      <c r="L103" s="31"/>
      <c r="M103" s="141"/>
      <c r="U103" s="52"/>
      <c r="AT103" s="16" t="s">
        <v>133</v>
      </c>
      <c r="AU103" s="16" t="s">
        <v>82</v>
      </c>
    </row>
    <row r="104" spans="2:65" s="12" customFormat="1" ht="11.25">
      <c r="B104" s="154"/>
      <c r="D104" s="138" t="s">
        <v>143</v>
      </c>
      <c r="F104" s="156" t="s">
        <v>1266</v>
      </c>
      <c r="H104" s="157">
        <v>50</v>
      </c>
      <c r="I104" s="158"/>
      <c r="L104" s="154"/>
      <c r="M104" s="159"/>
      <c r="U104" s="160"/>
      <c r="AT104" s="155" t="s">
        <v>143</v>
      </c>
      <c r="AU104" s="155" t="s">
        <v>82</v>
      </c>
      <c r="AV104" s="12" t="s">
        <v>82</v>
      </c>
      <c r="AW104" s="12" t="s">
        <v>4</v>
      </c>
      <c r="AX104" s="12" t="s">
        <v>80</v>
      </c>
      <c r="AY104" s="155" t="s">
        <v>122</v>
      </c>
    </row>
    <row r="105" spans="2:65" s="1" customFormat="1" ht="16.5" customHeight="1">
      <c r="B105" s="31"/>
      <c r="C105" s="125" t="s">
        <v>1267</v>
      </c>
      <c r="D105" s="125" t="s">
        <v>126</v>
      </c>
      <c r="E105" s="126" t="s">
        <v>1268</v>
      </c>
      <c r="F105" s="127" t="s">
        <v>1269</v>
      </c>
      <c r="G105" s="128" t="s">
        <v>170</v>
      </c>
      <c r="H105" s="129">
        <v>135</v>
      </c>
      <c r="I105" s="130"/>
      <c r="J105" s="131">
        <f>ROUND(I105*H105,2)</f>
        <v>0</v>
      </c>
      <c r="K105" s="127" t="s">
        <v>130</v>
      </c>
      <c r="L105" s="31"/>
      <c r="M105" s="132" t="s">
        <v>19</v>
      </c>
      <c r="N105" s="133" t="s">
        <v>43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4">
        <f>S105*H105</f>
        <v>0</v>
      </c>
      <c r="U105" s="135" t="s">
        <v>19</v>
      </c>
      <c r="AR105" s="136" t="s">
        <v>131</v>
      </c>
      <c r="AT105" s="136" t="s">
        <v>126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80</v>
      </c>
      <c r="BK105" s="137">
        <f>ROUND(I105*H105,2)</f>
        <v>0</v>
      </c>
      <c r="BL105" s="16" t="s">
        <v>131</v>
      </c>
      <c r="BM105" s="136" t="s">
        <v>1270</v>
      </c>
    </row>
    <row r="106" spans="2:65" s="1" customFormat="1" ht="11.25">
      <c r="B106" s="31"/>
      <c r="D106" s="138" t="s">
        <v>133</v>
      </c>
      <c r="F106" s="139" t="s">
        <v>1271</v>
      </c>
      <c r="I106" s="140"/>
      <c r="L106" s="31"/>
      <c r="M106" s="141"/>
      <c r="U106" s="52"/>
      <c r="AT106" s="16" t="s">
        <v>133</v>
      </c>
      <c r="AU106" s="16" t="s">
        <v>82</v>
      </c>
    </row>
    <row r="107" spans="2:65" s="1" customFormat="1" ht="11.25">
      <c r="B107" s="31"/>
      <c r="D107" s="142" t="s">
        <v>135</v>
      </c>
      <c r="F107" s="143" t="s">
        <v>1272</v>
      </c>
      <c r="I107" s="140"/>
      <c r="L107" s="31"/>
      <c r="M107" s="141"/>
      <c r="U107" s="52"/>
      <c r="AT107" s="16" t="s">
        <v>135</v>
      </c>
      <c r="AU107" s="16" t="s">
        <v>82</v>
      </c>
    </row>
    <row r="108" spans="2:65" s="1" customFormat="1" ht="16.5" customHeight="1">
      <c r="B108" s="31"/>
      <c r="C108" s="144" t="s">
        <v>1273</v>
      </c>
      <c r="D108" s="144" t="s">
        <v>138</v>
      </c>
      <c r="E108" s="145" t="s">
        <v>1274</v>
      </c>
      <c r="F108" s="146" t="s">
        <v>1275</v>
      </c>
      <c r="G108" s="147" t="s">
        <v>170</v>
      </c>
      <c r="H108" s="148">
        <v>35</v>
      </c>
      <c r="I108" s="149"/>
      <c r="J108" s="150">
        <f>ROUND(I108*H108,2)</f>
        <v>0</v>
      </c>
      <c r="K108" s="146" t="s">
        <v>130</v>
      </c>
      <c r="L108" s="151"/>
      <c r="M108" s="152" t="s">
        <v>19</v>
      </c>
      <c r="N108" s="153" t="s">
        <v>43</v>
      </c>
      <c r="P108" s="134">
        <f>O108*H108</f>
        <v>0</v>
      </c>
      <c r="Q108" s="134">
        <v>1.4999999999999999E-4</v>
      </c>
      <c r="R108" s="134">
        <f>Q108*H108</f>
        <v>5.2499999999999995E-3</v>
      </c>
      <c r="S108" s="134">
        <v>0</v>
      </c>
      <c r="T108" s="134">
        <f>S108*H108</f>
        <v>0</v>
      </c>
      <c r="U108" s="135" t="s">
        <v>19</v>
      </c>
      <c r="AR108" s="136" t="s">
        <v>141</v>
      </c>
      <c r="AT108" s="136" t="s">
        <v>138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80</v>
      </c>
      <c r="BK108" s="137">
        <f>ROUND(I108*H108,2)</f>
        <v>0</v>
      </c>
      <c r="BL108" s="16" t="s">
        <v>131</v>
      </c>
      <c r="BM108" s="136" t="s">
        <v>1276</v>
      </c>
    </row>
    <row r="109" spans="2:65" s="1" customFormat="1" ht="11.25">
      <c r="B109" s="31"/>
      <c r="D109" s="138" t="s">
        <v>133</v>
      </c>
      <c r="F109" s="139" t="s">
        <v>1275</v>
      </c>
      <c r="I109" s="140"/>
      <c r="L109" s="31"/>
      <c r="M109" s="141"/>
      <c r="U109" s="52"/>
      <c r="AT109" s="16" t="s">
        <v>133</v>
      </c>
      <c r="AU109" s="16" t="s">
        <v>82</v>
      </c>
    </row>
    <row r="110" spans="2:65" s="1" customFormat="1" ht="16.5" customHeight="1">
      <c r="B110" s="31"/>
      <c r="C110" s="144" t="s">
        <v>1277</v>
      </c>
      <c r="D110" s="144" t="s">
        <v>138</v>
      </c>
      <c r="E110" s="145" t="s">
        <v>1278</v>
      </c>
      <c r="F110" s="146" t="s">
        <v>1279</v>
      </c>
      <c r="G110" s="147" t="s">
        <v>170</v>
      </c>
      <c r="H110" s="148">
        <v>100</v>
      </c>
      <c r="I110" s="149"/>
      <c r="J110" s="150">
        <f>ROUND(I110*H110,2)</f>
        <v>0</v>
      </c>
      <c r="K110" s="146" t="s">
        <v>130</v>
      </c>
      <c r="L110" s="151"/>
      <c r="M110" s="152" t="s">
        <v>19</v>
      </c>
      <c r="N110" s="153" t="s">
        <v>43</v>
      </c>
      <c r="P110" s="134">
        <f>O110*H110</f>
        <v>0</v>
      </c>
      <c r="Q110" s="134">
        <v>4.0000000000000002E-4</v>
      </c>
      <c r="R110" s="134">
        <f>Q110*H110</f>
        <v>0.04</v>
      </c>
      <c r="S110" s="134">
        <v>0</v>
      </c>
      <c r="T110" s="134">
        <f>S110*H110</f>
        <v>0</v>
      </c>
      <c r="U110" s="135" t="s">
        <v>19</v>
      </c>
      <c r="AR110" s="136" t="s">
        <v>773</v>
      </c>
      <c r="AT110" s="136" t="s">
        <v>138</v>
      </c>
      <c r="AU110" s="136" t="s">
        <v>82</v>
      </c>
      <c r="AY110" s="16" t="s">
        <v>122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6" t="s">
        <v>80</v>
      </c>
      <c r="BK110" s="137">
        <f>ROUND(I110*H110,2)</f>
        <v>0</v>
      </c>
      <c r="BL110" s="16" t="s">
        <v>773</v>
      </c>
      <c r="BM110" s="136" t="s">
        <v>1280</v>
      </c>
    </row>
    <row r="111" spans="2:65" s="1" customFormat="1" ht="11.25">
      <c r="B111" s="31"/>
      <c r="D111" s="138" t="s">
        <v>133</v>
      </c>
      <c r="F111" s="139" t="s">
        <v>1279</v>
      </c>
      <c r="I111" s="140"/>
      <c r="L111" s="31"/>
      <c r="M111" s="141"/>
      <c r="U111" s="52"/>
      <c r="AT111" s="16" t="s">
        <v>133</v>
      </c>
      <c r="AU111" s="16" t="s">
        <v>82</v>
      </c>
    </row>
    <row r="112" spans="2:65" s="1" customFormat="1" ht="16.5" customHeight="1">
      <c r="B112" s="31"/>
      <c r="C112" s="125" t="s">
        <v>1281</v>
      </c>
      <c r="D112" s="125" t="s">
        <v>126</v>
      </c>
      <c r="E112" s="126" t="s">
        <v>1282</v>
      </c>
      <c r="F112" s="127" t="s">
        <v>1283</v>
      </c>
      <c r="G112" s="128" t="s">
        <v>170</v>
      </c>
      <c r="H112" s="129">
        <v>20</v>
      </c>
      <c r="I112" s="130"/>
      <c r="J112" s="131">
        <f>ROUND(I112*H112,2)</f>
        <v>0</v>
      </c>
      <c r="K112" s="127" t="s">
        <v>130</v>
      </c>
      <c r="L112" s="31"/>
      <c r="M112" s="132" t="s">
        <v>19</v>
      </c>
      <c r="N112" s="133" t="s">
        <v>43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4">
        <f>S112*H112</f>
        <v>0</v>
      </c>
      <c r="U112" s="135" t="s">
        <v>19</v>
      </c>
      <c r="AR112" s="136" t="s">
        <v>131</v>
      </c>
      <c r="AT112" s="136" t="s">
        <v>126</v>
      </c>
      <c r="AU112" s="136" t="s">
        <v>82</v>
      </c>
      <c r="AY112" s="16" t="s">
        <v>122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6" t="s">
        <v>80</v>
      </c>
      <c r="BK112" s="137">
        <f>ROUND(I112*H112,2)</f>
        <v>0</v>
      </c>
      <c r="BL112" s="16" t="s">
        <v>131</v>
      </c>
      <c r="BM112" s="136" t="s">
        <v>1284</v>
      </c>
    </row>
    <row r="113" spans="2:65" s="1" customFormat="1" ht="11.25">
      <c r="B113" s="31"/>
      <c r="D113" s="138" t="s">
        <v>133</v>
      </c>
      <c r="F113" s="139" t="s">
        <v>1285</v>
      </c>
      <c r="I113" s="140"/>
      <c r="L113" s="31"/>
      <c r="M113" s="141"/>
      <c r="U113" s="52"/>
      <c r="AT113" s="16" t="s">
        <v>133</v>
      </c>
      <c r="AU113" s="16" t="s">
        <v>82</v>
      </c>
    </row>
    <row r="114" spans="2:65" s="1" customFormat="1" ht="11.25">
      <c r="B114" s="31"/>
      <c r="D114" s="142" t="s">
        <v>135</v>
      </c>
      <c r="F114" s="143" t="s">
        <v>1286</v>
      </c>
      <c r="I114" s="140"/>
      <c r="L114" s="31"/>
      <c r="M114" s="141"/>
      <c r="U114" s="52"/>
      <c r="AT114" s="16" t="s">
        <v>135</v>
      </c>
      <c r="AU114" s="16" t="s">
        <v>82</v>
      </c>
    </row>
    <row r="115" spans="2:65" s="1" customFormat="1" ht="16.5" customHeight="1">
      <c r="B115" s="31"/>
      <c r="C115" s="144" t="s">
        <v>1287</v>
      </c>
      <c r="D115" s="144" t="s">
        <v>138</v>
      </c>
      <c r="E115" s="145" t="s">
        <v>1288</v>
      </c>
      <c r="F115" s="146" t="s">
        <v>1289</v>
      </c>
      <c r="G115" s="147" t="s">
        <v>170</v>
      </c>
      <c r="H115" s="148">
        <v>10</v>
      </c>
      <c r="I115" s="149"/>
      <c r="J115" s="150">
        <f>ROUND(I115*H115,2)</f>
        <v>0</v>
      </c>
      <c r="K115" s="146" t="s">
        <v>130</v>
      </c>
      <c r="L115" s="151"/>
      <c r="M115" s="152" t="s">
        <v>19</v>
      </c>
      <c r="N115" s="153" t="s">
        <v>43</v>
      </c>
      <c r="P115" s="134">
        <f>O115*H115</f>
        <v>0</v>
      </c>
      <c r="Q115" s="134">
        <v>1.0000000000000001E-5</v>
      </c>
      <c r="R115" s="134">
        <f>Q115*H115</f>
        <v>1E-4</v>
      </c>
      <c r="S115" s="134">
        <v>0</v>
      </c>
      <c r="T115" s="134">
        <f>S115*H115</f>
        <v>0</v>
      </c>
      <c r="U115" s="135" t="s">
        <v>19</v>
      </c>
      <c r="AR115" s="136" t="s">
        <v>141</v>
      </c>
      <c r="AT115" s="136" t="s">
        <v>138</v>
      </c>
      <c r="AU115" s="136" t="s">
        <v>82</v>
      </c>
      <c r="AY115" s="16" t="s">
        <v>122</v>
      </c>
      <c r="BE115" s="137">
        <f>IF(N115="základní",J115,0)</f>
        <v>0</v>
      </c>
      <c r="BF115" s="137">
        <f>IF(N115="snížená",J115,0)</f>
        <v>0</v>
      </c>
      <c r="BG115" s="137">
        <f>IF(N115="zákl. přenesená",J115,0)</f>
        <v>0</v>
      </c>
      <c r="BH115" s="137">
        <f>IF(N115="sníž. přenesená",J115,0)</f>
        <v>0</v>
      </c>
      <c r="BI115" s="137">
        <f>IF(N115="nulová",J115,0)</f>
        <v>0</v>
      </c>
      <c r="BJ115" s="16" t="s">
        <v>80</v>
      </c>
      <c r="BK115" s="137">
        <f>ROUND(I115*H115,2)</f>
        <v>0</v>
      </c>
      <c r="BL115" s="16" t="s">
        <v>131</v>
      </c>
      <c r="BM115" s="136" t="s">
        <v>1290</v>
      </c>
    </row>
    <row r="116" spans="2:65" s="1" customFormat="1" ht="11.25">
      <c r="B116" s="31"/>
      <c r="D116" s="138" t="s">
        <v>133</v>
      </c>
      <c r="F116" s="139" t="s">
        <v>1289</v>
      </c>
      <c r="I116" s="140"/>
      <c r="L116" s="31"/>
      <c r="M116" s="141"/>
      <c r="U116" s="52"/>
      <c r="AT116" s="16" t="s">
        <v>133</v>
      </c>
      <c r="AU116" s="16" t="s">
        <v>82</v>
      </c>
    </row>
    <row r="117" spans="2:65" s="1" customFormat="1" ht="16.5" customHeight="1">
      <c r="B117" s="31"/>
      <c r="C117" s="144" t="s">
        <v>1291</v>
      </c>
      <c r="D117" s="144" t="s">
        <v>138</v>
      </c>
      <c r="E117" s="145" t="s">
        <v>1292</v>
      </c>
      <c r="F117" s="146" t="s">
        <v>1293</v>
      </c>
      <c r="G117" s="147" t="s">
        <v>170</v>
      </c>
      <c r="H117" s="148">
        <v>10</v>
      </c>
      <c r="I117" s="149"/>
      <c r="J117" s="150">
        <f>ROUND(I117*H117,2)</f>
        <v>0</v>
      </c>
      <c r="K117" s="146" t="s">
        <v>130</v>
      </c>
      <c r="L117" s="151"/>
      <c r="M117" s="152" t="s">
        <v>19</v>
      </c>
      <c r="N117" s="153" t="s">
        <v>43</v>
      </c>
      <c r="P117" s="134">
        <f>O117*H117</f>
        <v>0</v>
      </c>
      <c r="Q117" s="134">
        <v>1.0000000000000001E-5</v>
      </c>
      <c r="R117" s="134">
        <f>Q117*H117</f>
        <v>1E-4</v>
      </c>
      <c r="S117" s="134">
        <v>0</v>
      </c>
      <c r="T117" s="134">
        <f>S117*H117</f>
        <v>0</v>
      </c>
      <c r="U117" s="135" t="s">
        <v>19</v>
      </c>
      <c r="AR117" s="136" t="s">
        <v>773</v>
      </c>
      <c r="AT117" s="136" t="s">
        <v>138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80</v>
      </c>
      <c r="BK117" s="137">
        <f>ROUND(I117*H117,2)</f>
        <v>0</v>
      </c>
      <c r="BL117" s="16" t="s">
        <v>773</v>
      </c>
      <c r="BM117" s="136" t="s">
        <v>1294</v>
      </c>
    </row>
    <row r="118" spans="2:65" s="1" customFormat="1" ht="11.25">
      <c r="B118" s="31"/>
      <c r="D118" s="138" t="s">
        <v>133</v>
      </c>
      <c r="F118" s="139" t="s">
        <v>1293</v>
      </c>
      <c r="I118" s="140"/>
      <c r="L118" s="31"/>
      <c r="M118" s="141"/>
      <c r="U118" s="52"/>
      <c r="AT118" s="16" t="s">
        <v>133</v>
      </c>
      <c r="AU118" s="16" t="s">
        <v>82</v>
      </c>
    </row>
    <row r="119" spans="2:65" s="1" customFormat="1" ht="16.5" customHeight="1">
      <c r="B119" s="31"/>
      <c r="C119" s="125" t="s">
        <v>1295</v>
      </c>
      <c r="D119" s="125" t="s">
        <v>126</v>
      </c>
      <c r="E119" s="126" t="s">
        <v>1296</v>
      </c>
      <c r="F119" s="127" t="s">
        <v>1297</v>
      </c>
      <c r="G119" s="128" t="s">
        <v>170</v>
      </c>
      <c r="H119" s="129">
        <v>20</v>
      </c>
      <c r="I119" s="130"/>
      <c r="J119" s="131">
        <f>ROUND(I119*H119,2)</f>
        <v>0</v>
      </c>
      <c r="K119" s="127" t="s">
        <v>130</v>
      </c>
      <c r="L119" s="31"/>
      <c r="M119" s="132" t="s">
        <v>19</v>
      </c>
      <c r="N119" s="133" t="s">
        <v>43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4">
        <f>S119*H119</f>
        <v>0</v>
      </c>
      <c r="U119" s="135" t="s">
        <v>19</v>
      </c>
      <c r="AR119" s="136" t="s">
        <v>131</v>
      </c>
      <c r="AT119" s="136" t="s">
        <v>126</v>
      </c>
      <c r="AU119" s="136" t="s">
        <v>82</v>
      </c>
      <c r="AY119" s="16" t="s">
        <v>122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80</v>
      </c>
      <c r="BK119" s="137">
        <f>ROUND(I119*H119,2)</f>
        <v>0</v>
      </c>
      <c r="BL119" s="16" t="s">
        <v>131</v>
      </c>
      <c r="BM119" s="136" t="s">
        <v>1298</v>
      </c>
    </row>
    <row r="120" spans="2:65" s="1" customFormat="1" ht="11.25">
      <c r="B120" s="31"/>
      <c r="D120" s="138" t="s">
        <v>133</v>
      </c>
      <c r="F120" s="139" t="s">
        <v>1297</v>
      </c>
      <c r="I120" s="140"/>
      <c r="L120" s="31"/>
      <c r="M120" s="141"/>
      <c r="U120" s="52"/>
      <c r="AT120" s="16" t="s">
        <v>133</v>
      </c>
      <c r="AU120" s="16" t="s">
        <v>82</v>
      </c>
    </row>
    <row r="121" spans="2:65" s="1" customFormat="1" ht="11.25">
      <c r="B121" s="31"/>
      <c r="D121" s="142" t="s">
        <v>135</v>
      </c>
      <c r="F121" s="143" t="s">
        <v>1299</v>
      </c>
      <c r="I121" s="140"/>
      <c r="L121" s="31"/>
      <c r="M121" s="141"/>
      <c r="U121" s="52"/>
      <c r="AT121" s="16" t="s">
        <v>135</v>
      </c>
      <c r="AU121" s="16" t="s">
        <v>82</v>
      </c>
    </row>
    <row r="122" spans="2:65" s="1" customFormat="1" ht="16.5" customHeight="1">
      <c r="B122" s="31"/>
      <c r="C122" s="144" t="s">
        <v>7</v>
      </c>
      <c r="D122" s="144" t="s">
        <v>138</v>
      </c>
      <c r="E122" s="145" t="s">
        <v>1300</v>
      </c>
      <c r="F122" s="146" t="s">
        <v>1301</v>
      </c>
      <c r="G122" s="147" t="s">
        <v>170</v>
      </c>
      <c r="H122" s="148">
        <v>20</v>
      </c>
      <c r="I122" s="149"/>
      <c r="J122" s="150">
        <f>ROUND(I122*H122,2)</f>
        <v>0</v>
      </c>
      <c r="K122" s="146" t="s">
        <v>130</v>
      </c>
      <c r="L122" s="151"/>
      <c r="M122" s="152" t="s">
        <v>19</v>
      </c>
      <c r="N122" s="153" t="s">
        <v>43</v>
      </c>
      <c r="P122" s="134">
        <f>O122*H122</f>
        <v>0</v>
      </c>
      <c r="Q122" s="134">
        <v>8.0000000000000007E-5</v>
      </c>
      <c r="R122" s="134">
        <f>Q122*H122</f>
        <v>1.6000000000000001E-3</v>
      </c>
      <c r="S122" s="134">
        <v>0</v>
      </c>
      <c r="T122" s="134">
        <f>S122*H122</f>
        <v>0</v>
      </c>
      <c r="U122" s="135" t="s">
        <v>19</v>
      </c>
      <c r="AR122" s="136" t="s">
        <v>141</v>
      </c>
      <c r="AT122" s="136" t="s">
        <v>138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80</v>
      </c>
      <c r="BK122" s="137">
        <f>ROUND(I122*H122,2)</f>
        <v>0</v>
      </c>
      <c r="BL122" s="16" t="s">
        <v>131</v>
      </c>
      <c r="BM122" s="136" t="s">
        <v>1302</v>
      </c>
    </row>
    <row r="123" spans="2:65" s="1" customFormat="1" ht="11.25">
      <c r="B123" s="31"/>
      <c r="D123" s="138" t="s">
        <v>133</v>
      </c>
      <c r="F123" s="139" t="s">
        <v>1301</v>
      </c>
      <c r="I123" s="140"/>
      <c r="L123" s="31"/>
      <c r="M123" s="141"/>
      <c r="U123" s="52"/>
      <c r="AT123" s="16" t="s">
        <v>133</v>
      </c>
      <c r="AU123" s="16" t="s">
        <v>82</v>
      </c>
    </row>
    <row r="124" spans="2:65" s="1" customFormat="1" ht="16.5" customHeight="1">
      <c r="B124" s="31"/>
      <c r="C124" s="125" t="s">
        <v>1303</v>
      </c>
      <c r="D124" s="125" t="s">
        <v>126</v>
      </c>
      <c r="E124" s="126" t="s">
        <v>1304</v>
      </c>
      <c r="F124" s="127" t="s">
        <v>1305</v>
      </c>
      <c r="G124" s="128" t="s">
        <v>129</v>
      </c>
      <c r="H124" s="129">
        <v>2000</v>
      </c>
      <c r="I124" s="130"/>
      <c r="J124" s="131">
        <f>ROUND(I124*H124,2)</f>
        <v>0</v>
      </c>
      <c r="K124" s="127" t="s">
        <v>130</v>
      </c>
      <c r="L124" s="31"/>
      <c r="M124" s="132" t="s">
        <v>19</v>
      </c>
      <c r="N124" s="133" t="s">
        <v>43</v>
      </c>
      <c r="P124" s="134">
        <f>O124*H124</f>
        <v>0</v>
      </c>
      <c r="Q124" s="134">
        <v>0</v>
      </c>
      <c r="R124" s="134">
        <f>Q124*H124</f>
        <v>0</v>
      </c>
      <c r="S124" s="134">
        <v>0</v>
      </c>
      <c r="T124" s="134">
        <f>S124*H124</f>
        <v>0</v>
      </c>
      <c r="U124" s="135" t="s">
        <v>19</v>
      </c>
      <c r="AR124" s="136" t="s">
        <v>131</v>
      </c>
      <c r="AT124" s="136" t="s">
        <v>126</v>
      </c>
      <c r="AU124" s="136" t="s">
        <v>82</v>
      </c>
      <c r="AY124" s="16" t="s">
        <v>122</v>
      </c>
      <c r="BE124" s="137">
        <f>IF(N124="základní",J124,0)</f>
        <v>0</v>
      </c>
      <c r="BF124" s="137">
        <f>IF(N124="snížená",J124,0)</f>
        <v>0</v>
      </c>
      <c r="BG124" s="137">
        <f>IF(N124="zákl. přenesená",J124,0)</f>
        <v>0</v>
      </c>
      <c r="BH124" s="137">
        <f>IF(N124="sníž. přenesená",J124,0)</f>
        <v>0</v>
      </c>
      <c r="BI124" s="137">
        <f>IF(N124="nulová",J124,0)</f>
        <v>0</v>
      </c>
      <c r="BJ124" s="16" t="s">
        <v>80</v>
      </c>
      <c r="BK124" s="137">
        <f>ROUND(I124*H124,2)</f>
        <v>0</v>
      </c>
      <c r="BL124" s="16" t="s">
        <v>131</v>
      </c>
      <c r="BM124" s="136" t="s">
        <v>1306</v>
      </c>
    </row>
    <row r="125" spans="2:65" s="1" customFormat="1" ht="11.25">
      <c r="B125" s="31"/>
      <c r="D125" s="138" t="s">
        <v>133</v>
      </c>
      <c r="F125" s="139" t="s">
        <v>1305</v>
      </c>
      <c r="I125" s="140"/>
      <c r="L125" s="31"/>
      <c r="M125" s="141"/>
      <c r="U125" s="52"/>
      <c r="AT125" s="16" t="s">
        <v>133</v>
      </c>
      <c r="AU125" s="16" t="s">
        <v>82</v>
      </c>
    </row>
    <row r="126" spans="2:65" s="1" customFormat="1" ht="11.25">
      <c r="B126" s="31"/>
      <c r="D126" s="142" t="s">
        <v>135</v>
      </c>
      <c r="F126" s="143" t="s">
        <v>1307</v>
      </c>
      <c r="I126" s="140"/>
      <c r="L126" s="31"/>
      <c r="M126" s="141"/>
      <c r="U126" s="52"/>
      <c r="AT126" s="16" t="s">
        <v>135</v>
      </c>
      <c r="AU126" s="16" t="s">
        <v>82</v>
      </c>
    </row>
    <row r="127" spans="2:65" s="1" customFormat="1" ht="16.5" customHeight="1">
      <c r="B127" s="31"/>
      <c r="C127" s="144" t="s">
        <v>1308</v>
      </c>
      <c r="D127" s="144" t="s">
        <v>138</v>
      </c>
      <c r="E127" s="145" t="s">
        <v>1309</v>
      </c>
      <c r="F127" s="146" t="s">
        <v>1310</v>
      </c>
      <c r="G127" s="147" t="s">
        <v>129</v>
      </c>
      <c r="H127" s="148">
        <v>1550</v>
      </c>
      <c r="I127" s="149"/>
      <c r="J127" s="150">
        <f>ROUND(I127*H127,2)</f>
        <v>0</v>
      </c>
      <c r="K127" s="146" t="s">
        <v>130</v>
      </c>
      <c r="L127" s="151"/>
      <c r="M127" s="152" t="s">
        <v>19</v>
      </c>
      <c r="N127" s="153" t="s">
        <v>43</v>
      </c>
      <c r="P127" s="134">
        <f>O127*H127</f>
        <v>0</v>
      </c>
      <c r="Q127" s="134">
        <v>4.0000000000000003E-5</v>
      </c>
      <c r="R127" s="134">
        <f>Q127*H127</f>
        <v>6.2000000000000006E-2</v>
      </c>
      <c r="S127" s="134">
        <v>0</v>
      </c>
      <c r="T127" s="134">
        <f>S127*H127</f>
        <v>0</v>
      </c>
      <c r="U127" s="135" t="s">
        <v>19</v>
      </c>
      <c r="AR127" s="136" t="s">
        <v>141</v>
      </c>
      <c r="AT127" s="136" t="s">
        <v>138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80</v>
      </c>
      <c r="BK127" s="137">
        <f>ROUND(I127*H127,2)</f>
        <v>0</v>
      </c>
      <c r="BL127" s="16" t="s">
        <v>131</v>
      </c>
      <c r="BM127" s="136" t="s">
        <v>1311</v>
      </c>
    </row>
    <row r="128" spans="2:65" s="1" customFormat="1" ht="11.25">
      <c r="B128" s="31"/>
      <c r="D128" s="138" t="s">
        <v>133</v>
      </c>
      <c r="F128" s="139" t="s">
        <v>1310</v>
      </c>
      <c r="I128" s="140"/>
      <c r="L128" s="31"/>
      <c r="M128" s="141"/>
      <c r="U128" s="52"/>
      <c r="AT128" s="16" t="s">
        <v>133</v>
      </c>
      <c r="AU128" s="16" t="s">
        <v>82</v>
      </c>
    </row>
    <row r="129" spans="2:65" s="12" customFormat="1" ht="11.25">
      <c r="B129" s="154"/>
      <c r="D129" s="138" t="s">
        <v>143</v>
      </c>
      <c r="F129" s="156" t="s">
        <v>1312</v>
      </c>
      <c r="H129" s="157">
        <v>1550</v>
      </c>
      <c r="I129" s="158"/>
      <c r="L129" s="154"/>
      <c r="M129" s="159"/>
      <c r="U129" s="160"/>
      <c r="AT129" s="155" t="s">
        <v>143</v>
      </c>
      <c r="AU129" s="155" t="s">
        <v>82</v>
      </c>
      <c r="AV129" s="12" t="s">
        <v>82</v>
      </c>
      <c r="AW129" s="12" t="s">
        <v>4</v>
      </c>
      <c r="AX129" s="12" t="s">
        <v>80</v>
      </c>
      <c r="AY129" s="155" t="s">
        <v>122</v>
      </c>
    </row>
    <row r="130" spans="2:65" s="1" customFormat="1" ht="16.5" customHeight="1">
      <c r="B130" s="31"/>
      <c r="C130" s="144" t="s">
        <v>567</v>
      </c>
      <c r="D130" s="144" t="s">
        <v>138</v>
      </c>
      <c r="E130" s="145" t="s">
        <v>1313</v>
      </c>
      <c r="F130" s="146" t="s">
        <v>1314</v>
      </c>
      <c r="G130" s="147" t="s">
        <v>129</v>
      </c>
      <c r="H130" s="148">
        <v>100</v>
      </c>
      <c r="I130" s="149"/>
      <c r="J130" s="150">
        <f>ROUND(I130*H130,2)</f>
        <v>0</v>
      </c>
      <c r="K130" s="146" t="s">
        <v>130</v>
      </c>
      <c r="L130" s="151"/>
      <c r="M130" s="152" t="s">
        <v>19</v>
      </c>
      <c r="N130" s="153" t="s">
        <v>43</v>
      </c>
      <c r="P130" s="134">
        <f>O130*H130</f>
        <v>0</v>
      </c>
      <c r="Q130" s="134">
        <v>4.0000000000000003E-5</v>
      </c>
      <c r="R130" s="134">
        <f>Q130*H130</f>
        <v>4.0000000000000001E-3</v>
      </c>
      <c r="S130" s="134">
        <v>0</v>
      </c>
      <c r="T130" s="134">
        <f>S130*H130</f>
        <v>0</v>
      </c>
      <c r="U130" s="135" t="s">
        <v>19</v>
      </c>
      <c r="AR130" s="136" t="s">
        <v>141</v>
      </c>
      <c r="AT130" s="136" t="s">
        <v>138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80</v>
      </c>
      <c r="BK130" s="137">
        <f>ROUND(I130*H130,2)</f>
        <v>0</v>
      </c>
      <c r="BL130" s="16" t="s">
        <v>131</v>
      </c>
      <c r="BM130" s="136" t="s">
        <v>1315</v>
      </c>
    </row>
    <row r="131" spans="2:65" s="1" customFormat="1" ht="11.25">
      <c r="B131" s="31"/>
      <c r="D131" s="138" t="s">
        <v>133</v>
      </c>
      <c r="F131" s="139" t="s">
        <v>1314</v>
      </c>
      <c r="I131" s="140"/>
      <c r="L131" s="31"/>
      <c r="M131" s="141"/>
      <c r="U131" s="52"/>
      <c r="AT131" s="16" t="s">
        <v>133</v>
      </c>
      <c r="AU131" s="16" t="s">
        <v>82</v>
      </c>
    </row>
    <row r="132" spans="2:65" s="12" customFormat="1" ht="11.25">
      <c r="B132" s="154"/>
      <c r="D132" s="138" t="s">
        <v>143</v>
      </c>
      <c r="F132" s="156" t="s">
        <v>1316</v>
      </c>
      <c r="H132" s="157">
        <v>100</v>
      </c>
      <c r="I132" s="158"/>
      <c r="L132" s="154"/>
      <c r="M132" s="159"/>
      <c r="U132" s="160"/>
      <c r="AT132" s="155" t="s">
        <v>143</v>
      </c>
      <c r="AU132" s="155" t="s">
        <v>82</v>
      </c>
      <c r="AV132" s="12" t="s">
        <v>82</v>
      </c>
      <c r="AW132" s="12" t="s">
        <v>4</v>
      </c>
      <c r="AX132" s="12" t="s">
        <v>80</v>
      </c>
      <c r="AY132" s="155" t="s">
        <v>122</v>
      </c>
    </row>
    <row r="133" spans="2:65" s="1" customFormat="1" ht="16.5" customHeight="1">
      <c r="B133" s="31"/>
      <c r="C133" s="144" t="s">
        <v>576</v>
      </c>
      <c r="D133" s="144" t="s">
        <v>138</v>
      </c>
      <c r="E133" s="145" t="s">
        <v>1317</v>
      </c>
      <c r="F133" s="146" t="s">
        <v>1318</v>
      </c>
      <c r="G133" s="147" t="s">
        <v>129</v>
      </c>
      <c r="H133" s="148">
        <v>250</v>
      </c>
      <c r="I133" s="149"/>
      <c r="J133" s="150">
        <f>ROUND(I133*H133,2)</f>
        <v>0</v>
      </c>
      <c r="K133" s="146" t="s">
        <v>130</v>
      </c>
      <c r="L133" s="151"/>
      <c r="M133" s="152" t="s">
        <v>19</v>
      </c>
      <c r="N133" s="153" t="s">
        <v>43</v>
      </c>
      <c r="P133" s="134">
        <f>O133*H133</f>
        <v>0</v>
      </c>
      <c r="Q133" s="134">
        <v>5.0000000000000002E-5</v>
      </c>
      <c r="R133" s="134">
        <f>Q133*H133</f>
        <v>1.2500000000000001E-2</v>
      </c>
      <c r="S133" s="134">
        <v>0</v>
      </c>
      <c r="T133" s="134">
        <f>S133*H133</f>
        <v>0</v>
      </c>
      <c r="U133" s="135" t="s">
        <v>19</v>
      </c>
      <c r="AR133" s="136" t="s">
        <v>141</v>
      </c>
      <c r="AT133" s="136" t="s">
        <v>138</v>
      </c>
      <c r="AU133" s="136" t="s">
        <v>82</v>
      </c>
      <c r="AY133" s="16" t="s">
        <v>122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80</v>
      </c>
      <c r="BK133" s="137">
        <f>ROUND(I133*H133,2)</f>
        <v>0</v>
      </c>
      <c r="BL133" s="16" t="s">
        <v>131</v>
      </c>
      <c r="BM133" s="136" t="s">
        <v>1319</v>
      </c>
    </row>
    <row r="134" spans="2:65" s="1" customFormat="1" ht="11.25">
      <c r="B134" s="31"/>
      <c r="D134" s="138" t="s">
        <v>133</v>
      </c>
      <c r="F134" s="139" t="s">
        <v>1318</v>
      </c>
      <c r="I134" s="140"/>
      <c r="L134" s="31"/>
      <c r="M134" s="141"/>
      <c r="U134" s="52"/>
      <c r="AT134" s="16" t="s">
        <v>133</v>
      </c>
      <c r="AU134" s="16" t="s">
        <v>82</v>
      </c>
    </row>
    <row r="135" spans="2:65" s="12" customFormat="1" ht="11.25">
      <c r="B135" s="154"/>
      <c r="D135" s="138" t="s">
        <v>143</v>
      </c>
      <c r="F135" s="156" t="s">
        <v>1320</v>
      </c>
      <c r="H135" s="157">
        <v>250</v>
      </c>
      <c r="I135" s="158"/>
      <c r="L135" s="154"/>
      <c r="M135" s="159"/>
      <c r="U135" s="160"/>
      <c r="AT135" s="155" t="s">
        <v>143</v>
      </c>
      <c r="AU135" s="155" t="s">
        <v>82</v>
      </c>
      <c r="AV135" s="12" t="s">
        <v>82</v>
      </c>
      <c r="AW135" s="12" t="s">
        <v>4</v>
      </c>
      <c r="AX135" s="12" t="s">
        <v>80</v>
      </c>
      <c r="AY135" s="155" t="s">
        <v>122</v>
      </c>
    </row>
    <row r="136" spans="2:65" s="1" customFormat="1" ht="16.5" customHeight="1">
      <c r="B136" s="31"/>
      <c r="C136" s="144" t="s">
        <v>1321</v>
      </c>
      <c r="D136" s="144" t="s">
        <v>138</v>
      </c>
      <c r="E136" s="145" t="s">
        <v>1322</v>
      </c>
      <c r="F136" s="146" t="s">
        <v>1323</v>
      </c>
      <c r="G136" s="147" t="s">
        <v>129</v>
      </c>
      <c r="H136" s="148">
        <v>500</v>
      </c>
      <c r="I136" s="149"/>
      <c r="J136" s="150">
        <f>ROUND(I136*H136,2)</f>
        <v>0</v>
      </c>
      <c r="K136" s="146" t="s">
        <v>130</v>
      </c>
      <c r="L136" s="151"/>
      <c r="M136" s="152" t="s">
        <v>19</v>
      </c>
      <c r="N136" s="153" t="s">
        <v>43</v>
      </c>
      <c r="P136" s="134">
        <f>O136*H136</f>
        <v>0</v>
      </c>
      <c r="Q136" s="134">
        <v>6.0000000000000002E-5</v>
      </c>
      <c r="R136" s="134">
        <f>Q136*H136</f>
        <v>3.0000000000000002E-2</v>
      </c>
      <c r="S136" s="134">
        <v>0</v>
      </c>
      <c r="T136" s="134">
        <f>S136*H136</f>
        <v>0</v>
      </c>
      <c r="U136" s="135" t="s">
        <v>19</v>
      </c>
      <c r="AR136" s="136" t="s">
        <v>141</v>
      </c>
      <c r="AT136" s="136" t="s">
        <v>138</v>
      </c>
      <c r="AU136" s="136" t="s">
        <v>82</v>
      </c>
      <c r="AY136" s="16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80</v>
      </c>
      <c r="BK136" s="137">
        <f>ROUND(I136*H136,2)</f>
        <v>0</v>
      </c>
      <c r="BL136" s="16" t="s">
        <v>131</v>
      </c>
      <c r="BM136" s="136" t="s">
        <v>1324</v>
      </c>
    </row>
    <row r="137" spans="2:65" s="1" customFormat="1" ht="11.25">
      <c r="B137" s="31"/>
      <c r="D137" s="138" t="s">
        <v>133</v>
      </c>
      <c r="F137" s="139" t="s">
        <v>1323</v>
      </c>
      <c r="I137" s="140"/>
      <c r="L137" s="31"/>
      <c r="M137" s="141"/>
      <c r="U137" s="52"/>
      <c r="AT137" s="16" t="s">
        <v>133</v>
      </c>
      <c r="AU137" s="16" t="s">
        <v>82</v>
      </c>
    </row>
    <row r="138" spans="2:65" s="12" customFormat="1" ht="11.25">
      <c r="B138" s="154"/>
      <c r="D138" s="138" t="s">
        <v>143</v>
      </c>
      <c r="F138" s="156" t="s">
        <v>1325</v>
      </c>
      <c r="H138" s="157">
        <v>500</v>
      </c>
      <c r="I138" s="158"/>
      <c r="L138" s="154"/>
      <c r="M138" s="159"/>
      <c r="U138" s="160"/>
      <c r="AT138" s="155" t="s">
        <v>143</v>
      </c>
      <c r="AU138" s="155" t="s">
        <v>82</v>
      </c>
      <c r="AV138" s="12" t="s">
        <v>82</v>
      </c>
      <c r="AW138" s="12" t="s">
        <v>4</v>
      </c>
      <c r="AX138" s="12" t="s">
        <v>80</v>
      </c>
      <c r="AY138" s="155" t="s">
        <v>122</v>
      </c>
    </row>
    <row r="139" spans="2:65" s="1" customFormat="1" ht="16.5" customHeight="1">
      <c r="B139" s="31"/>
      <c r="C139" s="125" t="s">
        <v>593</v>
      </c>
      <c r="D139" s="125" t="s">
        <v>126</v>
      </c>
      <c r="E139" s="126" t="s">
        <v>1326</v>
      </c>
      <c r="F139" s="127" t="s">
        <v>1327</v>
      </c>
      <c r="G139" s="128" t="s">
        <v>170</v>
      </c>
      <c r="H139" s="129">
        <v>300</v>
      </c>
      <c r="I139" s="130"/>
      <c r="J139" s="131">
        <f>ROUND(I139*H139,2)</f>
        <v>0</v>
      </c>
      <c r="K139" s="127" t="s">
        <v>130</v>
      </c>
      <c r="L139" s="31"/>
      <c r="M139" s="132" t="s">
        <v>19</v>
      </c>
      <c r="N139" s="133" t="s">
        <v>43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131</v>
      </c>
      <c r="AT139" s="136" t="s">
        <v>126</v>
      </c>
      <c r="AU139" s="136" t="s">
        <v>82</v>
      </c>
      <c r="AY139" s="16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80</v>
      </c>
      <c r="BK139" s="137">
        <f>ROUND(I139*H139,2)</f>
        <v>0</v>
      </c>
      <c r="BL139" s="16" t="s">
        <v>131</v>
      </c>
      <c r="BM139" s="136" t="s">
        <v>1328</v>
      </c>
    </row>
    <row r="140" spans="2:65" s="1" customFormat="1" ht="11.25">
      <c r="B140" s="31"/>
      <c r="D140" s="138" t="s">
        <v>133</v>
      </c>
      <c r="F140" s="139" t="s">
        <v>1327</v>
      </c>
      <c r="I140" s="140"/>
      <c r="L140" s="31"/>
      <c r="M140" s="141"/>
      <c r="U140" s="52"/>
      <c r="AT140" s="16" t="s">
        <v>133</v>
      </c>
      <c r="AU140" s="16" t="s">
        <v>82</v>
      </c>
    </row>
    <row r="141" spans="2:65" s="1" customFormat="1" ht="11.25">
      <c r="B141" s="31"/>
      <c r="D141" s="142" t="s">
        <v>135</v>
      </c>
      <c r="F141" s="143" t="s">
        <v>1329</v>
      </c>
      <c r="I141" s="140"/>
      <c r="L141" s="31"/>
      <c r="M141" s="141"/>
      <c r="U141" s="52"/>
      <c r="AT141" s="16" t="s">
        <v>135</v>
      </c>
      <c r="AU141" s="16" t="s">
        <v>82</v>
      </c>
    </row>
    <row r="142" spans="2:65" s="1" customFormat="1" ht="16.5" customHeight="1">
      <c r="B142" s="31"/>
      <c r="C142" s="144" t="s">
        <v>937</v>
      </c>
      <c r="D142" s="144" t="s">
        <v>138</v>
      </c>
      <c r="E142" s="145" t="s">
        <v>1330</v>
      </c>
      <c r="F142" s="146" t="s">
        <v>1331</v>
      </c>
      <c r="G142" s="147" t="s">
        <v>170</v>
      </c>
      <c r="H142" s="148">
        <v>150</v>
      </c>
      <c r="I142" s="149"/>
      <c r="J142" s="150">
        <f>ROUND(I142*H142,2)</f>
        <v>0</v>
      </c>
      <c r="K142" s="146" t="s">
        <v>276</v>
      </c>
      <c r="L142" s="151"/>
      <c r="M142" s="152" t="s">
        <v>19</v>
      </c>
      <c r="N142" s="153" t="s">
        <v>43</v>
      </c>
      <c r="P142" s="134">
        <f>O142*H142</f>
        <v>0</v>
      </c>
      <c r="Q142" s="134">
        <v>2.0000000000000002E-5</v>
      </c>
      <c r="R142" s="134">
        <f>Q142*H142</f>
        <v>3.0000000000000001E-3</v>
      </c>
      <c r="S142" s="134">
        <v>0</v>
      </c>
      <c r="T142" s="134">
        <f>S142*H142</f>
        <v>0</v>
      </c>
      <c r="U142" s="135" t="s">
        <v>19</v>
      </c>
      <c r="AR142" s="136" t="s">
        <v>141</v>
      </c>
      <c r="AT142" s="136" t="s">
        <v>138</v>
      </c>
      <c r="AU142" s="136" t="s">
        <v>82</v>
      </c>
      <c r="AY142" s="16" t="s">
        <v>122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80</v>
      </c>
      <c r="BK142" s="137">
        <f>ROUND(I142*H142,2)</f>
        <v>0</v>
      </c>
      <c r="BL142" s="16" t="s">
        <v>131</v>
      </c>
      <c r="BM142" s="136" t="s">
        <v>1332</v>
      </c>
    </row>
    <row r="143" spans="2:65" s="1" customFormat="1" ht="11.25">
      <c r="B143" s="31"/>
      <c r="D143" s="138" t="s">
        <v>133</v>
      </c>
      <c r="F143" s="139" t="s">
        <v>1331</v>
      </c>
      <c r="I143" s="140"/>
      <c r="L143" s="31"/>
      <c r="M143" s="141"/>
      <c r="U143" s="52"/>
      <c r="AT143" s="16" t="s">
        <v>133</v>
      </c>
      <c r="AU143" s="16" t="s">
        <v>82</v>
      </c>
    </row>
    <row r="144" spans="2:65" s="1" customFormat="1" ht="16.5" customHeight="1">
      <c r="B144" s="31"/>
      <c r="C144" s="144" t="s">
        <v>943</v>
      </c>
      <c r="D144" s="144" t="s">
        <v>138</v>
      </c>
      <c r="E144" s="145" t="s">
        <v>1333</v>
      </c>
      <c r="F144" s="146" t="s">
        <v>1334</v>
      </c>
      <c r="G144" s="147" t="s">
        <v>170</v>
      </c>
      <c r="H144" s="148">
        <v>150</v>
      </c>
      <c r="I144" s="149"/>
      <c r="J144" s="150">
        <f>ROUND(I144*H144,2)</f>
        <v>0</v>
      </c>
      <c r="K144" s="146" t="s">
        <v>276</v>
      </c>
      <c r="L144" s="151"/>
      <c r="M144" s="152" t="s">
        <v>19</v>
      </c>
      <c r="N144" s="153" t="s">
        <v>43</v>
      </c>
      <c r="P144" s="134">
        <f>O144*H144</f>
        <v>0</v>
      </c>
      <c r="Q144" s="134">
        <v>2.0000000000000002E-5</v>
      </c>
      <c r="R144" s="134">
        <f>Q144*H144</f>
        <v>3.0000000000000001E-3</v>
      </c>
      <c r="S144" s="134">
        <v>0</v>
      </c>
      <c r="T144" s="134">
        <f>S144*H144</f>
        <v>0</v>
      </c>
      <c r="U144" s="135" t="s">
        <v>19</v>
      </c>
      <c r="AR144" s="136" t="s">
        <v>141</v>
      </c>
      <c r="AT144" s="136" t="s">
        <v>138</v>
      </c>
      <c r="AU144" s="136" t="s">
        <v>82</v>
      </c>
      <c r="AY144" s="16" t="s">
        <v>122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80</v>
      </c>
      <c r="BK144" s="137">
        <f>ROUND(I144*H144,2)</f>
        <v>0</v>
      </c>
      <c r="BL144" s="16" t="s">
        <v>131</v>
      </c>
      <c r="BM144" s="136" t="s">
        <v>1335</v>
      </c>
    </row>
    <row r="145" spans="2:65" s="1" customFormat="1" ht="11.25">
      <c r="B145" s="31"/>
      <c r="D145" s="138" t="s">
        <v>133</v>
      </c>
      <c r="F145" s="139" t="s">
        <v>1334</v>
      </c>
      <c r="I145" s="140"/>
      <c r="L145" s="31"/>
      <c r="M145" s="141"/>
      <c r="U145" s="52"/>
      <c r="AT145" s="16" t="s">
        <v>133</v>
      </c>
      <c r="AU145" s="16" t="s">
        <v>82</v>
      </c>
    </row>
    <row r="146" spans="2:65" s="1" customFormat="1" ht="16.5" customHeight="1">
      <c r="B146" s="31"/>
      <c r="C146" s="125" t="s">
        <v>8</v>
      </c>
      <c r="D146" s="125" t="s">
        <v>126</v>
      </c>
      <c r="E146" s="126" t="s">
        <v>1336</v>
      </c>
      <c r="F146" s="127" t="s">
        <v>1337</v>
      </c>
      <c r="G146" s="128" t="s">
        <v>129</v>
      </c>
      <c r="H146" s="129">
        <v>2000</v>
      </c>
      <c r="I146" s="130"/>
      <c r="J146" s="131">
        <f>ROUND(I146*H146,2)</f>
        <v>0</v>
      </c>
      <c r="K146" s="127" t="s">
        <v>130</v>
      </c>
      <c r="L146" s="31"/>
      <c r="M146" s="132" t="s">
        <v>19</v>
      </c>
      <c r="N146" s="133" t="s">
        <v>43</v>
      </c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4">
        <f>S146*H146</f>
        <v>0</v>
      </c>
      <c r="U146" s="135" t="s">
        <v>19</v>
      </c>
      <c r="AR146" s="136" t="s">
        <v>131</v>
      </c>
      <c r="AT146" s="136" t="s">
        <v>126</v>
      </c>
      <c r="AU146" s="136" t="s">
        <v>82</v>
      </c>
      <c r="AY146" s="16" t="s">
        <v>122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6" t="s">
        <v>80</v>
      </c>
      <c r="BK146" s="137">
        <f>ROUND(I146*H146,2)</f>
        <v>0</v>
      </c>
      <c r="BL146" s="16" t="s">
        <v>131</v>
      </c>
      <c r="BM146" s="136" t="s">
        <v>1338</v>
      </c>
    </row>
    <row r="147" spans="2:65" s="1" customFormat="1" ht="11.25">
      <c r="B147" s="31"/>
      <c r="D147" s="138" t="s">
        <v>133</v>
      </c>
      <c r="F147" s="139" t="s">
        <v>1339</v>
      </c>
      <c r="I147" s="140"/>
      <c r="L147" s="31"/>
      <c r="M147" s="141"/>
      <c r="U147" s="52"/>
      <c r="AT147" s="16" t="s">
        <v>133</v>
      </c>
      <c r="AU147" s="16" t="s">
        <v>82</v>
      </c>
    </row>
    <row r="148" spans="2:65" s="1" customFormat="1" ht="11.25">
      <c r="B148" s="31"/>
      <c r="D148" s="142" t="s">
        <v>135</v>
      </c>
      <c r="F148" s="143" t="s">
        <v>1340</v>
      </c>
      <c r="I148" s="140"/>
      <c r="L148" s="31"/>
      <c r="M148" s="141"/>
      <c r="U148" s="52"/>
      <c r="AT148" s="16" t="s">
        <v>135</v>
      </c>
      <c r="AU148" s="16" t="s">
        <v>82</v>
      </c>
    </row>
    <row r="149" spans="2:65" s="1" customFormat="1" ht="16.5" customHeight="1">
      <c r="B149" s="31"/>
      <c r="C149" s="125" t="s">
        <v>131</v>
      </c>
      <c r="D149" s="125" t="s">
        <v>126</v>
      </c>
      <c r="E149" s="126" t="s">
        <v>1341</v>
      </c>
      <c r="F149" s="127" t="s">
        <v>1342</v>
      </c>
      <c r="G149" s="128" t="s">
        <v>129</v>
      </c>
      <c r="H149" s="129">
        <v>200</v>
      </c>
      <c r="I149" s="130"/>
      <c r="J149" s="131">
        <f>ROUND(I149*H149,2)</f>
        <v>0</v>
      </c>
      <c r="K149" s="127" t="s">
        <v>130</v>
      </c>
      <c r="L149" s="31"/>
      <c r="M149" s="132" t="s">
        <v>19</v>
      </c>
      <c r="N149" s="133" t="s">
        <v>43</v>
      </c>
      <c r="P149" s="134">
        <f>O149*H149</f>
        <v>0</v>
      </c>
      <c r="Q149" s="134">
        <v>0</v>
      </c>
      <c r="R149" s="134">
        <f>Q149*H149</f>
        <v>0</v>
      </c>
      <c r="S149" s="134">
        <v>0</v>
      </c>
      <c r="T149" s="134">
        <f>S149*H149</f>
        <v>0</v>
      </c>
      <c r="U149" s="135" t="s">
        <v>19</v>
      </c>
      <c r="AR149" s="136" t="s">
        <v>131</v>
      </c>
      <c r="AT149" s="136" t="s">
        <v>126</v>
      </c>
      <c r="AU149" s="136" t="s">
        <v>82</v>
      </c>
      <c r="AY149" s="16" t="s">
        <v>122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6" t="s">
        <v>80</v>
      </c>
      <c r="BK149" s="137">
        <f>ROUND(I149*H149,2)</f>
        <v>0</v>
      </c>
      <c r="BL149" s="16" t="s">
        <v>131</v>
      </c>
      <c r="BM149" s="136" t="s">
        <v>1343</v>
      </c>
    </row>
    <row r="150" spans="2:65" s="1" customFormat="1" ht="11.25">
      <c r="B150" s="31"/>
      <c r="D150" s="138" t="s">
        <v>133</v>
      </c>
      <c r="F150" s="139" t="s">
        <v>1344</v>
      </c>
      <c r="I150" s="140"/>
      <c r="L150" s="31"/>
      <c r="M150" s="141"/>
      <c r="U150" s="52"/>
      <c r="AT150" s="16" t="s">
        <v>133</v>
      </c>
      <c r="AU150" s="16" t="s">
        <v>82</v>
      </c>
    </row>
    <row r="151" spans="2:65" s="1" customFormat="1" ht="11.25">
      <c r="B151" s="31"/>
      <c r="D151" s="142" t="s">
        <v>135</v>
      </c>
      <c r="F151" s="143" t="s">
        <v>1345</v>
      </c>
      <c r="I151" s="140"/>
      <c r="L151" s="31"/>
      <c r="M151" s="141"/>
      <c r="U151" s="52"/>
      <c r="AT151" s="16" t="s">
        <v>135</v>
      </c>
      <c r="AU151" s="16" t="s">
        <v>82</v>
      </c>
    </row>
    <row r="152" spans="2:65" s="1" customFormat="1" ht="24.2" customHeight="1">
      <c r="B152" s="31"/>
      <c r="C152" s="144" t="s">
        <v>1346</v>
      </c>
      <c r="D152" s="144" t="s">
        <v>138</v>
      </c>
      <c r="E152" s="145" t="s">
        <v>1347</v>
      </c>
      <c r="F152" s="146" t="s">
        <v>1348</v>
      </c>
      <c r="G152" s="147" t="s">
        <v>355</v>
      </c>
      <c r="H152" s="148">
        <v>20</v>
      </c>
      <c r="I152" s="149"/>
      <c r="J152" s="150">
        <f>ROUND(I152*H152,2)</f>
        <v>0</v>
      </c>
      <c r="K152" s="146" t="s">
        <v>130</v>
      </c>
      <c r="L152" s="151"/>
      <c r="M152" s="152" t="s">
        <v>19</v>
      </c>
      <c r="N152" s="153" t="s">
        <v>43</v>
      </c>
      <c r="P152" s="134">
        <f>O152*H152</f>
        <v>0</v>
      </c>
      <c r="Q152" s="134">
        <v>3.16E-3</v>
      </c>
      <c r="R152" s="134">
        <f>Q152*H152</f>
        <v>6.3200000000000006E-2</v>
      </c>
      <c r="S152" s="134">
        <v>0</v>
      </c>
      <c r="T152" s="134">
        <f>S152*H152</f>
        <v>0</v>
      </c>
      <c r="U152" s="135" t="s">
        <v>19</v>
      </c>
      <c r="AR152" s="136" t="s">
        <v>141</v>
      </c>
      <c r="AT152" s="136" t="s">
        <v>138</v>
      </c>
      <c r="AU152" s="136" t="s">
        <v>82</v>
      </c>
      <c r="AY152" s="16" t="s">
        <v>122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6" t="s">
        <v>80</v>
      </c>
      <c r="BK152" s="137">
        <f>ROUND(I152*H152,2)</f>
        <v>0</v>
      </c>
      <c r="BL152" s="16" t="s">
        <v>131</v>
      </c>
      <c r="BM152" s="136" t="s">
        <v>1349</v>
      </c>
    </row>
    <row r="153" spans="2:65" s="1" customFormat="1" ht="11.25">
      <c r="B153" s="31"/>
      <c r="D153" s="138" t="s">
        <v>133</v>
      </c>
      <c r="F153" s="139" t="s">
        <v>1348</v>
      </c>
      <c r="I153" s="140"/>
      <c r="L153" s="31"/>
      <c r="M153" s="141"/>
      <c r="U153" s="52"/>
      <c r="AT153" s="16" t="s">
        <v>133</v>
      </c>
      <c r="AU153" s="16" t="s">
        <v>82</v>
      </c>
    </row>
    <row r="154" spans="2:65" s="1" customFormat="1" ht="16.5" customHeight="1">
      <c r="B154" s="31"/>
      <c r="C154" s="125" t="s">
        <v>1350</v>
      </c>
      <c r="D154" s="125" t="s">
        <v>126</v>
      </c>
      <c r="E154" s="126" t="s">
        <v>1351</v>
      </c>
      <c r="F154" s="127" t="s">
        <v>1352</v>
      </c>
      <c r="G154" s="128" t="s">
        <v>170</v>
      </c>
      <c r="H154" s="129">
        <v>10</v>
      </c>
      <c r="I154" s="130"/>
      <c r="J154" s="131">
        <f>ROUND(I154*H154,2)</f>
        <v>0</v>
      </c>
      <c r="K154" s="127" t="s">
        <v>130</v>
      </c>
      <c r="L154" s="31"/>
      <c r="M154" s="132" t="s">
        <v>19</v>
      </c>
      <c r="N154" s="133" t="s">
        <v>43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4">
        <f>S154*H154</f>
        <v>0</v>
      </c>
      <c r="U154" s="135" t="s">
        <v>19</v>
      </c>
      <c r="AR154" s="136" t="s">
        <v>131</v>
      </c>
      <c r="AT154" s="136" t="s">
        <v>126</v>
      </c>
      <c r="AU154" s="136" t="s">
        <v>82</v>
      </c>
      <c r="AY154" s="16" t="s">
        <v>122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80</v>
      </c>
      <c r="BK154" s="137">
        <f>ROUND(I154*H154,2)</f>
        <v>0</v>
      </c>
      <c r="BL154" s="16" t="s">
        <v>131</v>
      </c>
      <c r="BM154" s="136" t="s">
        <v>1353</v>
      </c>
    </row>
    <row r="155" spans="2:65" s="1" customFormat="1" ht="11.25">
      <c r="B155" s="31"/>
      <c r="D155" s="138" t="s">
        <v>133</v>
      </c>
      <c r="F155" s="139" t="s">
        <v>1354</v>
      </c>
      <c r="I155" s="140"/>
      <c r="L155" s="31"/>
      <c r="M155" s="141"/>
      <c r="U155" s="52"/>
      <c r="AT155" s="16" t="s">
        <v>133</v>
      </c>
      <c r="AU155" s="16" t="s">
        <v>82</v>
      </c>
    </row>
    <row r="156" spans="2:65" s="1" customFormat="1" ht="11.25">
      <c r="B156" s="31"/>
      <c r="D156" s="142" t="s">
        <v>135</v>
      </c>
      <c r="F156" s="143" t="s">
        <v>1355</v>
      </c>
      <c r="I156" s="140"/>
      <c r="L156" s="31"/>
      <c r="M156" s="141"/>
      <c r="U156" s="52"/>
      <c r="AT156" s="16" t="s">
        <v>135</v>
      </c>
      <c r="AU156" s="16" t="s">
        <v>82</v>
      </c>
    </row>
    <row r="157" spans="2:65" s="1" customFormat="1" ht="16.5" customHeight="1">
      <c r="B157" s="31"/>
      <c r="C157" s="144" t="s">
        <v>1356</v>
      </c>
      <c r="D157" s="144" t="s">
        <v>138</v>
      </c>
      <c r="E157" s="145" t="s">
        <v>1357</v>
      </c>
      <c r="F157" s="146" t="s">
        <v>1358</v>
      </c>
      <c r="G157" s="147" t="s">
        <v>1359</v>
      </c>
      <c r="H157" s="148">
        <v>10</v>
      </c>
      <c r="I157" s="149"/>
      <c r="J157" s="150">
        <f>ROUND(I157*H157,2)</f>
        <v>0</v>
      </c>
      <c r="K157" s="146" t="s">
        <v>130</v>
      </c>
      <c r="L157" s="151"/>
      <c r="M157" s="152" t="s">
        <v>19</v>
      </c>
      <c r="N157" s="153" t="s">
        <v>43</v>
      </c>
      <c r="P157" s="134">
        <f>O157*H157</f>
        <v>0</v>
      </c>
      <c r="Q157" s="134">
        <v>1.07E-3</v>
      </c>
      <c r="R157" s="134">
        <f>Q157*H157</f>
        <v>1.0699999999999999E-2</v>
      </c>
      <c r="S157" s="134">
        <v>0</v>
      </c>
      <c r="T157" s="134">
        <f>S157*H157</f>
        <v>0</v>
      </c>
      <c r="U157" s="135" t="s">
        <v>19</v>
      </c>
      <c r="AR157" s="136" t="s">
        <v>141</v>
      </c>
      <c r="AT157" s="136" t="s">
        <v>138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80</v>
      </c>
      <c r="BK157" s="137">
        <f>ROUND(I157*H157,2)</f>
        <v>0</v>
      </c>
      <c r="BL157" s="16" t="s">
        <v>131</v>
      </c>
      <c r="BM157" s="136" t="s">
        <v>1360</v>
      </c>
    </row>
    <row r="158" spans="2:65" s="1" customFormat="1" ht="11.25">
      <c r="B158" s="31"/>
      <c r="D158" s="138" t="s">
        <v>133</v>
      </c>
      <c r="F158" s="139" t="s">
        <v>1358</v>
      </c>
      <c r="I158" s="140"/>
      <c r="L158" s="31"/>
      <c r="M158" s="141"/>
      <c r="U158" s="52"/>
      <c r="AT158" s="16" t="s">
        <v>133</v>
      </c>
      <c r="AU158" s="16" t="s">
        <v>82</v>
      </c>
    </row>
    <row r="159" spans="2:65" s="1" customFormat="1" ht="16.5" customHeight="1">
      <c r="B159" s="31"/>
      <c r="C159" s="125" t="s">
        <v>615</v>
      </c>
      <c r="D159" s="125" t="s">
        <v>126</v>
      </c>
      <c r="E159" s="126" t="s">
        <v>1361</v>
      </c>
      <c r="F159" s="127" t="s">
        <v>1362</v>
      </c>
      <c r="G159" s="128" t="s">
        <v>170</v>
      </c>
      <c r="H159" s="129">
        <v>20</v>
      </c>
      <c r="I159" s="130"/>
      <c r="J159" s="131">
        <f>ROUND(I159*H159,2)</f>
        <v>0</v>
      </c>
      <c r="K159" s="127" t="s">
        <v>130</v>
      </c>
      <c r="L159" s="31"/>
      <c r="M159" s="132" t="s">
        <v>19</v>
      </c>
      <c r="N159" s="133" t="s">
        <v>43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4">
        <f>S159*H159</f>
        <v>0</v>
      </c>
      <c r="U159" s="135" t="s">
        <v>19</v>
      </c>
      <c r="AR159" s="136" t="s">
        <v>131</v>
      </c>
      <c r="AT159" s="136" t="s">
        <v>126</v>
      </c>
      <c r="AU159" s="136" t="s">
        <v>82</v>
      </c>
      <c r="AY159" s="16" t="s">
        <v>122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6" t="s">
        <v>80</v>
      </c>
      <c r="BK159" s="137">
        <f>ROUND(I159*H159,2)</f>
        <v>0</v>
      </c>
      <c r="BL159" s="16" t="s">
        <v>131</v>
      </c>
      <c r="BM159" s="136" t="s">
        <v>1363</v>
      </c>
    </row>
    <row r="160" spans="2:65" s="1" customFormat="1" ht="11.25">
      <c r="B160" s="31"/>
      <c r="D160" s="138" t="s">
        <v>133</v>
      </c>
      <c r="F160" s="139" t="s">
        <v>1364</v>
      </c>
      <c r="I160" s="140"/>
      <c r="L160" s="31"/>
      <c r="M160" s="141"/>
      <c r="U160" s="52"/>
      <c r="AT160" s="16" t="s">
        <v>133</v>
      </c>
      <c r="AU160" s="16" t="s">
        <v>82</v>
      </c>
    </row>
    <row r="161" spans="2:65" s="1" customFormat="1" ht="11.25">
      <c r="B161" s="31"/>
      <c r="D161" s="142" t="s">
        <v>135</v>
      </c>
      <c r="F161" s="143" t="s">
        <v>1365</v>
      </c>
      <c r="I161" s="140"/>
      <c r="L161" s="31"/>
      <c r="M161" s="141"/>
      <c r="U161" s="52"/>
      <c r="AT161" s="16" t="s">
        <v>135</v>
      </c>
      <c r="AU161" s="16" t="s">
        <v>82</v>
      </c>
    </row>
    <row r="162" spans="2:65" s="1" customFormat="1" ht="16.5" customHeight="1">
      <c r="B162" s="31"/>
      <c r="C162" s="144" t="s">
        <v>1366</v>
      </c>
      <c r="D162" s="144" t="s">
        <v>138</v>
      </c>
      <c r="E162" s="145" t="s">
        <v>1367</v>
      </c>
      <c r="F162" s="146" t="s">
        <v>1368</v>
      </c>
      <c r="G162" s="147" t="s">
        <v>170</v>
      </c>
      <c r="H162" s="148">
        <v>8</v>
      </c>
      <c r="I162" s="149"/>
      <c r="J162" s="150">
        <f>ROUND(I162*H162,2)</f>
        <v>0</v>
      </c>
      <c r="K162" s="146" t="s">
        <v>130</v>
      </c>
      <c r="L162" s="151"/>
      <c r="M162" s="152" t="s">
        <v>19</v>
      </c>
      <c r="N162" s="153" t="s">
        <v>43</v>
      </c>
      <c r="P162" s="134">
        <f>O162*H162</f>
        <v>0</v>
      </c>
      <c r="Q162" s="134">
        <v>1.8E-3</v>
      </c>
      <c r="R162" s="134">
        <f>Q162*H162</f>
        <v>1.44E-2</v>
      </c>
      <c r="S162" s="134">
        <v>0</v>
      </c>
      <c r="T162" s="134">
        <f>S162*H162</f>
        <v>0</v>
      </c>
      <c r="U162" s="135" t="s">
        <v>19</v>
      </c>
      <c r="AR162" s="136" t="s">
        <v>141</v>
      </c>
      <c r="AT162" s="136" t="s">
        <v>138</v>
      </c>
      <c r="AU162" s="136" t="s">
        <v>82</v>
      </c>
      <c r="AY162" s="16" t="s">
        <v>122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80</v>
      </c>
      <c r="BK162" s="137">
        <f>ROUND(I162*H162,2)</f>
        <v>0</v>
      </c>
      <c r="BL162" s="16" t="s">
        <v>131</v>
      </c>
      <c r="BM162" s="136" t="s">
        <v>1369</v>
      </c>
    </row>
    <row r="163" spans="2:65" s="1" customFormat="1" ht="11.25">
      <c r="B163" s="31"/>
      <c r="D163" s="138" t="s">
        <v>133</v>
      </c>
      <c r="F163" s="139" t="s">
        <v>1368</v>
      </c>
      <c r="I163" s="140"/>
      <c r="L163" s="31"/>
      <c r="M163" s="141"/>
      <c r="U163" s="52"/>
      <c r="AT163" s="16" t="s">
        <v>133</v>
      </c>
      <c r="AU163" s="16" t="s">
        <v>82</v>
      </c>
    </row>
    <row r="164" spans="2:65" s="1" customFormat="1" ht="16.5" customHeight="1">
      <c r="B164" s="31"/>
      <c r="C164" s="144" t="s">
        <v>141</v>
      </c>
      <c r="D164" s="144" t="s">
        <v>138</v>
      </c>
      <c r="E164" s="145" t="s">
        <v>1370</v>
      </c>
      <c r="F164" s="146" t="s">
        <v>1371</v>
      </c>
      <c r="G164" s="147" t="s">
        <v>170</v>
      </c>
      <c r="H164" s="148">
        <v>8</v>
      </c>
      <c r="I164" s="149"/>
      <c r="J164" s="150">
        <f>ROUND(I164*H164,2)</f>
        <v>0</v>
      </c>
      <c r="K164" s="146" t="s">
        <v>130</v>
      </c>
      <c r="L164" s="151"/>
      <c r="M164" s="152" t="s">
        <v>19</v>
      </c>
      <c r="N164" s="153" t="s">
        <v>43</v>
      </c>
      <c r="P164" s="134">
        <f>O164*H164</f>
        <v>0</v>
      </c>
      <c r="Q164" s="134">
        <v>3.0000000000000001E-3</v>
      </c>
      <c r="R164" s="134">
        <f>Q164*H164</f>
        <v>2.4E-2</v>
      </c>
      <c r="S164" s="134">
        <v>0</v>
      </c>
      <c r="T164" s="134">
        <f>S164*H164</f>
        <v>0</v>
      </c>
      <c r="U164" s="135" t="s">
        <v>19</v>
      </c>
      <c r="AR164" s="136" t="s">
        <v>141</v>
      </c>
      <c r="AT164" s="136" t="s">
        <v>138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80</v>
      </c>
      <c r="BK164" s="137">
        <f>ROUND(I164*H164,2)</f>
        <v>0</v>
      </c>
      <c r="BL164" s="16" t="s">
        <v>131</v>
      </c>
      <c r="BM164" s="136" t="s">
        <v>1372</v>
      </c>
    </row>
    <row r="165" spans="2:65" s="1" customFormat="1" ht="11.25">
      <c r="B165" s="31"/>
      <c r="D165" s="138" t="s">
        <v>133</v>
      </c>
      <c r="F165" s="139" t="s">
        <v>1371</v>
      </c>
      <c r="I165" s="140"/>
      <c r="L165" s="31"/>
      <c r="M165" s="141"/>
      <c r="U165" s="52"/>
      <c r="AT165" s="16" t="s">
        <v>133</v>
      </c>
      <c r="AU165" s="16" t="s">
        <v>82</v>
      </c>
    </row>
    <row r="166" spans="2:65" s="1" customFormat="1" ht="16.5" customHeight="1">
      <c r="B166" s="31"/>
      <c r="C166" s="144" t="s">
        <v>623</v>
      </c>
      <c r="D166" s="144" t="s">
        <v>138</v>
      </c>
      <c r="E166" s="145" t="s">
        <v>1373</v>
      </c>
      <c r="F166" s="146" t="s">
        <v>1374</v>
      </c>
      <c r="G166" s="147" t="s">
        <v>170</v>
      </c>
      <c r="H166" s="148">
        <v>4</v>
      </c>
      <c r="I166" s="149"/>
      <c r="J166" s="150">
        <f>ROUND(I166*H166,2)</f>
        <v>0</v>
      </c>
      <c r="K166" s="146" t="s">
        <v>130</v>
      </c>
      <c r="L166" s="151"/>
      <c r="M166" s="152" t="s">
        <v>19</v>
      </c>
      <c r="N166" s="153" t="s">
        <v>43</v>
      </c>
      <c r="P166" s="134">
        <f>O166*H166</f>
        <v>0</v>
      </c>
      <c r="Q166" s="134">
        <v>2.98E-3</v>
      </c>
      <c r="R166" s="134">
        <f>Q166*H166</f>
        <v>1.192E-2</v>
      </c>
      <c r="S166" s="134">
        <v>0</v>
      </c>
      <c r="T166" s="134">
        <f>S166*H166</f>
        <v>0</v>
      </c>
      <c r="U166" s="135" t="s">
        <v>19</v>
      </c>
      <c r="AR166" s="136" t="s">
        <v>141</v>
      </c>
      <c r="AT166" s="136" t="s">
        <v>138</v>
      </c>
      <c r="AU166" s="136" t="s">
        <v>82</v>
      </c>
      <c r="AY166" s="16" t="s">
        <v>122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80</v>
      </c>
      <c r="BK166" s="137">
        <f>ROUND(I166*H166,2)</f>
        <v>0</v>
      </c>
      <c r="BL166" s="16" t="s">
        <v>131</v>
      </c>
      <c r="BM166" s="136" t="s">
        <v>1375</v>
      </c>
    </row>
    <row r="167" spans="2:65" s="1" customFormat="1" ht="11.25">
      <c r="B167" s="31"/>
      <c r="D167" s="138" t="s">
        <v>133</v>
      </c>
      <c r="F167" s="139" t="s">
        <v>1374</v>
      </c>
      <c r="I167" s="140"/>
      <c r="L167" s="31"/>
      <c r="M167" s="141"/>
      <c r="U167" s="52"/>
      <c r="AT167" s="16" t="s">
        <v>133</v>
      </c>
      <c r="AU167" s="16" t="s">
        <v>82</v>
      </c>
    </row>
    <row r="168" spans="2:65" s="1" customFormat="1" ht="16.5" customHeight="1">
      <c r="B168" s="31"/>
      <c r="C168" s="125" t="s">
        <v>632</v>
      </c>
      <c r="D168" s="125" t="s">
        <v>126</v>
      </c>
      <c r="E168" s="126" t="s">
        <v>1376</v>
      </c>
      <c r="F168" s="127" t="s">
        <v>1377</v>
      </c>
      <c r="G168" s="128" t="s">
        <v>170</v>
      </c>
      <c r="H168" s="129">
        <v>24</v>
      </c>
      <c r="I168" s="130"/>
      <c r="J168" s="131">
        <f>ROUND(I168*H168,2)</f>
        <v>0</v>
      </c>
      <c r="K168" s="127" t="s">
        <v>130</v>
      </c>
      <c r="L168" s="31"/>
      <c r="M168" s="132" t="s">
        <v>19</v>
      </c>
      <c r="N168" s="133" t="s">
        <v>43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4">
        <f>S168*H168</f>
        <v>0</v>
      </c>
      <c r="U168" s="135" t="s">
        <v>19</v>
      </c>
      <c r="AR168" s="136" t="s">
        <v>131</v>
      </c>
      <c r="AT168" s="136" t="s">
        <v>126</v>
      </c>
      <c r="AU168" s="136" t="s">
        <v>82</v>
      </c>
      <c r="AY168" s="16" t="s">
        <v>122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80</v>
      </c>
      <c r="BK168" s="137">
        <f>ROUND(I168*H168,2)</f>
        <v>0</v>
      </c>
      <c r="BL168" s="16" t="s">
        <v>131</v>
      </c>
      <c r="BM168" s="136" t="s">
        <v>1378</v>
      </c>
    </row>
    <row r="169" spans="2:65" s="1" customFormat="1" ht="11.25">
      <c r="B169" s="31"/>
      <c r="D169" s="138" t="s">
        <v>133</v>
      </c>
      <c r="F169" s="139" t="s">
        <v>1379</v>
      </c>
      <c r="I169" s="140"/>
      <c r="L169" s="31"/>
      <c r="M169" s="141"/>
      <c r="U169" s="52"/>
      <c r="AT169" s="16" t="s">
        <v>133</v>
      </c>
      <c r="AU169" s="16" t="s">
        <v>82</v>
      </c>
    </row>
    <row r="170" spans="2:65" s="1" customFormat="1" ht="11.25">
      <c r="B170" s="31"/>
      <c r="D170" s="142" t="s">
        <v>135</v>
      </c>
      <c r="F170" s="143" t="s">
        <v>1380</v>
      </c>
      <c r="I170" s="140"/>
      <c r="L170" s="31"/>
      <c r="M170" s="141"/>
      <c r="U170" s="52"/>
      <c r="AT170" s="16" t="s">
        <v>135</v>
      </c>
      <c r="AU170" s="16" t="s">
        <v>82</v>
      </c>
    </row>
    <row r="171" spans="2:65" s="1" customFormat="1" ht="16.5" customHeight="1">
      <c r="B171" s="31"/>
      <c r="C171" s="144" t="s">
        <v>641</v>
      </c>
      <c r="D171" s="144" t="s">
        <v>138</v>
      </c>
      <c r="E171" s="145" t="s">
        <v>1381</v>
      </c>
      <c r="F171" s="146" t="s">
        <v>1382</v>
      </c>
      <c r="G171" s="147" t="s">
        <v>170</v>
      </c>
      <c r="H171" s="148">
        <v>2</v>
      </c>
      <c r="I171" s="149"/>
      <c r="J171" s="150">
        <f>ROUND(I171*H171,2)</f>
        <v>0</v>
      </c>
      <c r="K171" s="146" t="s">
        <v>130</v>
      </c>
      <c r="L171" s="151"/>
      <c r="M171" s="152" t="s">
        <v>19</v>
      </c>
      <c r="N171" s="153" t="s">
        <v>43</v>
      </c>
      <c r="P171" s="134">
        <f>O171*H171</f>
        <v>0</v>
      </c>
      <c r="Q171" s="134">
        <v>2E-3</v>
      </c>
      <c r="R171" s="134">
        <f>Q171*H171</f>
        <v>4.0000000000000001E-3</v>
      </c>
      <c r="S171" s="134">
        <v>0</v>
      </c>
      <c r="T171" s="134">
        <f>S171*H171</f>
        <v>0</v>
      </c>
      <c r="U171" s="135" t="s">
        <v>19</v>
      </c>
      <c r="AR171" s="136" t="s">
        <v>141</v>
      </c>
      <c r="AT171" s="136" t="s">
        <v>138</v>
      </c>
      <c r="AU171" s="136" t="s">
        <v>82</v>
      </c>
      <c r="AY171" s="16" t="s">
        <v>122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80</v>
      </c>
      <c r="BK171" s="137">
        <f>ROUND(I171*H171,2)</f>
        <v>0</v>
      </c>
      <c r="BL171" s="16" t="s">
        <v>131</v>
      </c>
      <c r="BM171" s="136" t="s">
        <v>1383</v>
      </c>
    </row>
    <row r="172" spans="2:65" s="1" customFormat="1" ht="11.25">
      <c r="B172" s="31"/>
      <c r="D172" s="138" t="s">
        <v>133</v>
      </c>
      <c r="F172" s="139" t="s">
        <v>1382</v>
      </c>
      <c r="I172" s="140"/>
      <c r="L172" s="31"/>
      <c r="M172" s="141"/>
      <c r="U172" s="52"/>
      <c r="AT172" s="16" t="s">
        <v>133</v>
      </c>
      <c r="AU172" s="16" t="s">
        <v>82</v>
      </c>
    </row>
    <row r="173" spans="2:65" s="1" customFormat="1" ht="16.5" customHeight="1">
      <c r="B173" s="31"/>
      <c r="C173" s="144" t="s">
        <v>1384</v>
      </c>
      <c r="D173" s="144" t="s">
        <v>138</v>
      </c>
      <c r="E173" s="145" t="s">
        <v>1385</v>
      </c>
      <c r="F173" s="146" t="s">
        <v>1386</v>
      </c>
      <c r="G173" s="147" t="s">
        <v>170</v>
      </c>
      <c r="H173" s="148">
        <v>2</v>
      </c>
      <c r="I173" s="149"/>
      <c r="J173" s="150">
        <f>ROUND(I173*H173,2)</f>
        <v>0</v>
      </c>
      <c r="K173" s="146" t="s">
        <v>130</v>
      </c>
      <c r="L173" s="151"/>
      <c r="M173" s="152" t="s">
        <v>19</v>
      </c>
      <c r="N173" s="153" t="s">
        <v>43</v>
      </c>
      <c r="P173" s="134">
        <f>O173*H173</f>
        <v>0</v>
      </c>
      <c r="Q173" s="134">
        <v>2E-3</v>
      </c>
      <c r="R173" s="134">
        <f>Q173*H173</f>
        <v>4.0000000000000001E-3</v>
      </c>
      <c r="S173" s="134">
        <v>0</v>
      </c>
      <c r="T173" s="134">
        <f>S173*H173</f>
        <v>0</v>
      </c>
      <c r="U173" s="135" t="s">
        <v>19</v>
      </c>
      <c r="AR173" s="136" t="s">
        <v>141</v>
      </c>
      <c r="AT173" s="136" t="s">
        <v>138</v>
      </c>
      <c r="AU173" s="136" t="s">
        <v>82</v>
      </c>
      <c r="AY173" s="16" t="s">
        <v>122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6" t="s">
        <v>80</v>
      </c>
      <c r="BK173" s="137">
        <f>ROUND(I173*H173,2)</f>
        <v>0</v>
      </c>
      <c r="BL173" s="16" t="s">
        <v>131</v>
      </c>
      <c r="BM173" s="136" t="s">
        <v>1387</v>
      </c>
    </row>
    <row r="174" spans="2:65" s="1" customFormat="1" ht="11.25">
      <c r="B174" s="31"/>
      <c r="D174" s="138" t="s">
        <v>133</v>
      </c>
      <c r="F174" s="139" t="s">
        <v>1386</v>
      </c>
      <c r="I174" s="140"/>
      <c r="L174" s="31"/>
      <c r="M174" s="141"/>
      <c r="U174" s="52"/>
      <c r="AT174" s="16" t="s">
        <v>133</v>
      </c>
      <c r="AU174" s="16" t="s">
        <v>82</v>
      </c>
    </row>
    <row r="175" spans="2:65" s="1" customFormat="1" ht="16.5" customHeight="1">
      <c r="B175" s="31"/>
      <c r="C175" s="144" t="s">
        <v>671</v>
      </c>
      <c r="D175" s="144" t="s">
        <v>138</v>
      </c>
      <c r="E175" s="145" t="s">
        <v>1388</v>
      </c>
      <c r="F175" s="146" t="s">
        <v>1389</v>
      </c>
      <c r="G175" s="147" t="s">
        <v>170</v>
      </c>
      <c r="H175" s="148">
        <v>2</v>
      </c>
      <c r="I175" s="149"/>
      <c r="J175" s="150">
        <f>ROUND(I175*H175,2)</f>
        <v>0</v>
      </c>
      <c r="K175" s="146" t="s">
        <v>130</v>
      </c>
      <c r="L175" s="151"/>
      <c r="M175" s="152" t="s">
        <v>19</v>
      </c>
      <c r="N175" s="153" t="s">
        <v>43</v>
      </c>
      <c r="P175" s="134">
        <f>O175*H175</f>
        <v>0</v>
      </c>
      <c r="Q175" s="134">
        <v>2E-3</v>
      </c>
      <c r="R175" s="134">
        <f>Q175*H175</f>
        <v>4.0000000000000001E-3</v>
      </c>
      <c r="S175" s="134">
        <v>0</v>
      </c>
      <c r="T175" s="134">
        <f>S175*H175</f>
        <v>0</v>
      </c>
      <c r="U175" s="135" t="s">
        <v>19</v>
      </c>
      <c r="AR175" s="136" t="s">
        <v>141</v>
      </c>
      <c r="AT175" s="136" t="s">
        <v>138</v>
      </c>
      <c r="AU175" s="136" t="s">
        <v>82</v>
      </c>
      <c r="AY175" s="16" t="s">
        <v>122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80</v>
      </c>
      <c r="BK175" s="137">
        <f>ROUND(I175*H175,2)</f>
        <v>0</v>
      </c>
      <c r="BL175" s="16" t="s">
        <v>131</v>
      </c>
      <c r="BM175" s="136" t="s">
        <v>1390</v>
      </c>
    </row>
    <row r="176" spans="2:65" s="1" customFormat="1" ht="11.25">
      <c r="B176" s="31"/>
      <c r="D176" s="138" t="s">
        <v>133</v>
      </c>
      <c r="F176" s="139" t="s">
        <v>1389</v>
      </c>
      <c r="I176" s="140"/>
      <c r="L176" s="31"/>
      <c r="M176" s="141"/>
      <c r="U176" s="52"/>
      <c r="AT176" s="16" t="s">
        <v>133</v>
      </c>
      <c r="AU176" s="16" t="s">
        <v>82</v>
      </c>
    </row>
    <row r="177" spans="2:65" s="1" customFormat="1" ht="16.5" customHeight="1">
      <c r="B177" s="31"/>
      <c r="C177" s="144" t="s">
        <v>125</v>
      </c>
      <c r="D177" s="144" t="s">
        <v>138</v>
      </c>
      <c r="E177" s="145" t="s">
        <v>1391</v>
      </c>
      <c r="F177" s="146" t="s">
        <v>1392</v>
      </c>
      <c r="G177" s="147" t="s">
        <v>170</v>
      </c>
      <c r="H177" s="148">
        <v>2</v>
      </c>
      <c r="I177" s="149"/>
      <c r="J177" s="150">
        <f>ROUND(I177*H177,2)</f>
        <v>0</v>
      </c>
      <c r="K177" s="146" t="s">
        <v>130</v>
      </c>
      <c r="L177" s="151"/>
      <c r="M177" s="152" t="s">
        <v>19</v>
      </c>
      <c r="N177" s="153" t="s">
        <v>43</v>
      </c>
      <c r="P177" s="134">
        <f>O177*H177</f>
        <v>0</v>
      </c>
      <c r="Q177" s="134">
        <v>2E-3</v>
      </c>
      <c r="R177" s="134">
        <f>Q177*H177</f>
        <v>4.0000000000000001E-3</v>
      </c>
      <c r="S177" s="134">
        <v>0</v>
      </c>
      <c r="T177" s="134">
        <f>S177*H177</f>
        <v>0</v>
      </c>
      <c r="U177" s="135" t="s">
        <v>19</v>
      </c>
      <c r="AR177" s="136" t="s">
        <v>141</v>
      </c>
      <c r="AT177" s="136" t="s">
        <v>138</v>
      </c>
      <c r="AU177" s="136" t="s">
        <v>82</v>
      </c>
      <c r="AY177" s="16" t="s">
        <v>122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6" t="s">
        <v>80</v>
      </c>
      <c r="BK177" s="137">
        <f>ROUND(I177*H177,2)</f>
        <v>0</v>
      </c>
      <c r="BL177" s="16" t="s">
        <v>131</v>
      </c>
      <c r="BM177" s="136" t="s">
        <v>1393</v>
      </c>
    </row>
    <row r="178" spans="2:65" s="1" customFormat="1" ht="11.25">
      <c r="B178" s="31"/>
      <c r="D178" s="138" t="s">
        <v>133</v>
      </c>
      <c r="F178" s="139" t="s">
        <v>1392</v>
      </c>
      <c r="I178" s="140"/>
      <c r="L178" s="31"/>
      <c r="M178" s="141"/>
      <c r="U178" s="52"/>
      <c r="AT178" s="16" t="s">
        <v>133</v>
      </c>
      <c r="AU178" s="16" t="s">
        <v>82</v>
      </c>
    </row>
    <row r="179" spans="2:65" s="1" customFormat="1" ht="16.5" customHeight="1">
      <c r="B179" s="31"/>
      <c r="C179" s="144" t="s">
        <v>137</v>
      </c>
      <c r="D179" s="144" t="s">
        <v>138</v>
      </c>
      <c r="E179" s="145" t="s">
        <v>1394</v>
      </c>
      <c r="F179" s="146" t="s">
        <v>1395</v>
      </c>
      <c r="G179" s="147" t="s">
        <v>170</v>
      </c>
      <c r="H179" s="148">
        <v>2</v>
      </c>
      <c r="I179" s="149"/>
      <c r="J179" s="150">
        <f>ROUND(I179*H179,2)</f>
        <v>0</v>
      </c>
      <c r="K179" s="146" t="s">
        <v>130</v>
      </c>
      <c r="L179" s="151"/>
      <c r="M179" s="152" t="s">
        <v>19</v>
      </c>
      <c r="N179" s="153" t="s">
        <v>43</v>
      </c>
      <c r="P179" s="134">
        <f>O179*H179</f>
        <v>0</v>
      </c>
      <c r="Q179" s="134">
        <v>2E-3</v>
      </c>
      <c r="R179" s="134">
        <f>Q179*H179</f>
        <v>4.0000000000000001E-3</v>
      </c>
      <c r="S179" s="134">
        <v>0</v>
      </c>
      <c r="T179" s="134">
        <f>S179*H179</f>
        <v>0</v>
      </c>
      <c r="U179" s="135" t="s">
        <v>19</v>
      </c>
      <c r="AR179" s="136" t="s">
        <v>141</v>
      </c>
      <c r="AT179" s="136" t="s">
        <v>138</v>
      </c>
      <c r="AU179" s="136" t="s">
        <v>82</v>
      </c>
      <c r="AY179" s="16" t="s">
        <v>122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6" t="s">
        <v>80</v>
      </c>
      <c r="BK179" s="137">
        <f>ROUND(I179*H179,2)</f>
        <v>0</v>
      </c>
      <c r="BL179" s="16" t="s">
        <v>131</v>
      </c>
      <c r="BM179" s="136" t="s">
        <v>1396</v>
      </c>
    </row>
    <row r="180" spans="2:65" s="1" customFormat="1" ht="11.25">
      <c r="B180" s="31"/>
      <c r="D180" s="138" t="s">
        <v>133</v>
      </c>
      <c r="F180" s="139" t="s">
        <v>1395</v>
      </c>
      <c r="I180" s="140"/>
      <c r="L180" s="31"/>
      <c r="M180" s="141"/>
      <c r="U180" s="52"/>
      <c r="AT180" s="16" t="s">
        <v>133</v>
      </c>
      <c r="AU180" s="16" t="s">
        <v>82</v>
      </c>
    </row>
    <row r="181" spans="2:65" s="1" customFormat="1" ht="16.5" customHeight="1">
      <c r="B181" s="31"/>
      <c r="C181" s="144" t="s">
        <v>147</v>
      </c>
      <c r="D181" s="144" t="s">
        <v>138</v>
      </c>
      <c r="E181" s="145" t="s">
        <v>1397</v>
      </c>
      <c r="F181" s="146" t="s">
        <v>1398</v>
      </c>
      <c r="G181" s="147" t="s">
        <v>170</v>
      </c>
      <c r="H181" s="148">
        <v>2</v>
      </c>
      <c r="I181" s="149"/>
      <c r="J181" s="150">
        <f>ROUND(I181*H181,2)</f>
        <v>0</v>
      </c>
      <c r="K181" s="146" t="s">
        <v>130</v>
      </c>
      <c r="L181" s="151"/>
      <c r="M181" s="152" t="s">
        <v>19</v>
      </c>
      <c r="N181" s="153" t="s">
        <v>43</v>
      </c>
      <c r="P181" s="134">
        <f>O181*H181</f>
        <v>0</v>
      </c>
      <c r="Q181" s="134">
        <v>2E-3</v>
      </c>
      <c r="R181" s="134">
        <f>Q181*H181</f>
        <v>4.0000000000000001E-3</v>
      </c>
      <c r="S181" s="134">
        <v>0</v>
      </c>
      <c r="T181" s="134">
        <f>S181*H181</f>
        <v>0</v>
      </c>
      <c r="U181" s="135" t="s">
        <v>19</v>
      </c>
      <c r="AR181" s="136" t="s">
        <v>141</v>
      </c>
      <c r="AT181" s="136" t="s">
        <v>138</v>
      </c>
      <c r="AU181" s="136" t="s">
        <v>82</v>
      </c>
      <c r="AY181" s="16" t="s">
        <v>122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80</v>
      </c>
      <c r="BK181" s="137">
        <f>ROUND(I181*H181,2)</f>
        <v>0</v>
      </c>
      <c r="BL181" s="16" t="s">
        <v>131</v>
      </c>
      <c r="BM181" s="136" t="s">
        <v>1399</v>
      </c>
    </row>
    <row r="182" spans="2:65" s="1" customFormat="1" ht="11.25">
      <c r="B182" s="31"/>
      <c r="D182" s="138" t="s">
        <v>133</v>
      </c>
      <c r="F182" s="139" t="s">
        <v>1398</v>
      </c>
      <c r="I182" s="140"/>
      <c r="L182" s="31"/>
      <c r="M182" s="141"/>
      <c r="U182" s="52"/>
      <c r="AT182" s="16" t="s">
        <v>133</v>
      </c>
      <c r="AU182" s="16" t="s">
        <v>82</v>
      </c>
    </row>
    <row r="183" spans="2:65" s="1" customFormat="1" ht="16.5" customHeight="1">
      <c r="B183" s="31"/>
      <c r="C183" s="144" t="s">
        <v>153</v>
      </c>
      <c r="D183" s="144" t="s">
        <v>138</v>
      </c>
      <c r="E183" s="145" t="s">
        <v>1400</v>
      </c>
      <c r="F183" s="146" t="s">
        <v>1401</v>
      </c>
      <c r="G183" s="147" t="s">
        <v>170</v>
      </c>
      <c r="H183" s="148">
        <v>6</v>
      </c>
      <c r="I183" s="149"/>
      <c r="J183" s="150">
        <f>ROUND(I183*H183,2)</f>
        <v>0</v>
      </c>
      <c r="K183" s="146" t="s">
        <v>130</v>
      </c>
      <c r="L183" s="151"/>
      <c r="M183" s="152" t="s">
        <v>19</v>
      </c>
      <c r="N183" s="153" t="s">
        <v>43</v>
      </c>
      <c r="P183" s="134">
        <f>O183*H183</f>
        <v>0</v>
      </c>
      <c r="Q183" s="134">
        <v>2E-3</v>
      </c>
      <c r="R183" s="134">
        <f>Q183*H183</f>
        <v>1.2E-2</v>
      </c>
      <c r="S183" s="134">
        <v>0</v>
      </c>
      <c r="T183" s="134">
        <f>S183*H183</f>
        <v>0</v>
      </c>
      <c r="U183" s="135" t="s">
        <v>19</v>
      </c>
      <c r="AR183" s="136" t="s">
        <v>141</v>
      </c>
      <c r="AT183" s="136" t="s">
        <v>138</v>
      </c>
      <c r="AU183" s="136" t="s">
        <v>82</v>
      </c>
      <c r="AY183" s="16" t="s">
        <v>122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6" t="s">
        <v>80</v>
      </c>
      <c r="BK183" s="137">
        <f>ROUND(I183*H183,2)</f>
        <v>0</v>
      </c>
      <c r="BL183" s="16" t="s">
        <v>131</v>
      </c>
      <c r="BM183" s="136" t="s">
        <v>1402</v>
      </c>
    </row>
    <row r="184" spans="2:65" s="1" customFormat="1" ht="11.25">
      <c r="B184" s="31"/>
      <c r="D184" s="138" t="s">
        <v>133</v>
      </c>
      <c r="F184" s="139" t="s">
        <v>1401</v>
      </c>
      <c r="I184" s="140"/>
      <c r="L184" s="31"/>
      <c r="M184" s="141"/>
      <c r="U184" s="52"/>
      <c r="AT184" s="16" t="s">
        <v>133</v>
      </c>
      <c r="AU184" s="16" t="s">
        <v>82</v>
      </c>
    </row>
    <row r="185" spans="2:65" s="1" customFormat="1" ht="16.5" customHeight="1">
      <c r="B185" s="31"/>
      <c r="C185" s="144" t="s">
        <v>157</v>
      </c>
      <c r="D185" s="144" t="s">
        <v>138</v>
      </c>
      <c r="E185" s="145" t="s">
        <v>1403</v>
      </c>
      <c r="F185" s="146" t="s">
        <v>1404</v>
      </c>
      <c r="G185" s="147" t="s">
        <v>170</v>
      </c>
      <c r="H185" s="148">
        <v>2</v>
      </c>
      <c r="I185" s="149"/>
      <c r="J185" s="150">
        <f>ROUND(I185*H185,2)</f>
        <v>0</v>
      </c>
      <c r="K185" s="146" t="s">
        <v>130</v>
      </c>
      <c r="L185" s="151"/>
      <c r="M185" s="152" t="s">
        <v>19</v>
      </c>
      <c r="N185" s="153" t="s">
        <v>43</v>
      </c>
      <c r="P185" s="134">
        <f>O185*H185</f>
        <v>0</v>
      </c>
      <c r="Q185" s="134">
        <v>2E-3</v>
      </c>
      <c r="R185" s="134">
        <f>Q185*H185</f>
        <v>4.0000000000000001E-3</v>
      </c>
      <c r="S185" s="134">
        <v>0</v>
      </c>
      <c r="T185" s="134">
        <f>S185*H185</f>
        <v>0</v>
      </c>
      <c r="U185" s="135" t="s">
        <v>19</v>
      </c>
      <c r="AR185" s="136" t="s">
        <v>141</v>
      </c>
      <c r="AT185" s="136" t="s">
        <v>138</v>
      </c>
      <c r="AU185" s="136" t="s">
        <v>82</v>
      </c>
      <c r="AY185" s="16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80</v>
      </c>
      <c r="BK185" s="137">
        <f>ROUND(I185*H185,2)</f>
        <v>0</v>
      </c>
      <c r="BL185" s="16" t="s">
        <v>131</v>
      </c>
      <c r="BM185" s="136" t="s">
        <v>1405</v>
      </c>
    </row>
    <row r="186" spans="2:65" s="1" customFormat="1" ht="11.25">
      <c r="B186" s="31"/>
      <c r="D186" s="138" t="s">
        <v>133</v>
      </c>
      <c r="F186" s="139" t="s">
        <v>1404</v>
      </c>
      <c r="I186" s="140"/>
      <c r="L186" s="31"/>
      <c r="M186" s="141"/>
      <c r="U186" s="52"/>
      <c r="AT186" s="16" t="s">
        <v>133</v>
      </c>
      <c r="AU186" s="16" t="s">
        <v>82</v>
      </c>
    </row>
    <row r="187" spans="2:65" s="1" customFormat="1" ht="16.5" customHeight="1">
      <c r="B187" s="31"/>
      <c r="C187" s="144" t="s">
        <v>163</v>
      </c>
      <c r="D187" s="144" t="s">
        <v>138</v>
      </c>
      <c r="E187" s="145" t="s">
        <v>1406</v>
      </c>
      <c r="F187" s="146" t="s">
        <v>1407</v>
      </c>
      <c r="G187" s="147" t="s">
        <v>170</v>
      </c>
      <c r="H187" s="148">
        <v>2</v>
      </c>
      <c r="I187" s="149"/>
      <c r="J187" s="150">
        <f>ROUND(I187*H187,2)</f>
        <v>0</v>
      </c>
      <c r="K187" s="146" t="s">
        <v>130</v>
      </c>
      <c r="L187" s="151"/>
      <c r="M187" s="152" t="s">
        <v>19</v>
      </c>
      <c r="N187" s="153" t="s">
        <v>43</v>
      </c>
      <c r="P187" s="134">
        <f>O187*H187</f>
        <v>0</v>
      </c>
      <c r="Q187" s="134">
        <v>2E-3</v>
      </c>
      <c r="R187" s="134">
        <f>Q187*H187</f>
        <v>4.0000000000000001E-3</v>
      </c>
      <c r="S187" s="134">
        <v>0</v>
      </c>
      <c r="T187" s="134">
        <f>S187*H187</f>
        <v>0</v>
      </c>
      <c r="U187" s="135" t="s">
        <v>19</v>
      </c>
      <c r="AR187" s="136" t="s">
        <v>141</v>
      </c>
      <c r="AT187" s="136" t="s">
        <v>138</v>
      </c>
      <c r="AU187" s="136" t="s">
        <v>82</v>
      </c>
      <c r="AY187" s="16" t="s">
        <v>122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80</v>
      </c>
      <c r="BK187" s="137">
        <f>ROUND(I187*H187,2)</f>
        <v>0</v>
      </c>
      <c r="BL187" s="16" t="s">
        <v>131</v>
      </c>
      <c r="BM187" s="136" t="s">
        <v>1408</v>
      </c>
    </row>
    <row r="188" spans="2:65" s="1" customFormat="1" ht="11.25">
      <c r="B188" s="31"/>
      <c r="D188" s="138" t="s">
        <v>133</v>
      </c>
      <c r="F188" s="139" t="s">
        <v>1407</v>
      </c>
      <c r="I188" s="140"/>
      <c r="L188" s="31"/>
      <c r="M188" s="141"/>
      <c r="U188" s="52"/>
      <c r="AT188" s="16" t="s">
        <v>133</v>
      </c>
      <c r="AU188" s="16" t="s">
        <v>82</v>
      </c>
    </row>
    <row r="189" spans="2:65" s="1" customFormat="1" ht="16.5" customHeight="1">
      <c r="B189" s="31"/>
      <c r="C189" s="144" t="s">
        <v>719</v>
      </c>
      <c r="D189" s="144" t="s">
        <v>138</v>
      </c>
      <c r="E189" s="145" t="s">
        <v>1409</v>
      </c>
      <c r="F189" s="146" t="s">
        <v>1410</v>
      </c>
      <c r="G189" s="147" t="s">
        <v>170</v>
      </c>
      <c r="H189" s="148">
        <v>2</v>
      </c>
      <c r="I189" s="149"/>
      <c r="J189" s="150">
        <f>ROUND(I189*H189,2)</f>
        <v>0</v>
      </c>
      <c r="K189" s="146" t="s">
        <v>130</v>
      </c>
      <c r="L189" s="151"/>
      <c r="M189" s="152" t="s">
        <v>19</v>
      </c>
      <c r="N189" s="153" t="s">
        <v>43</v>
      </c>
      <c r="P189" s="134">
        <f>O189*H189</f>
        <v>0</v>
      </c>
      <c r="Q189" s="134">
        <v>2E-3</v>
      </c>
      <c r="R189" s="134">
        <f>Q189*H189</f>
        <v>4.0000000000000001E-3</v>
      </c>
      <c r="S189" s="134">
        <v>0</v>
      </c>
      <c r="T189" s="134">
        <f>S189*H189</f>
        <v>0</v>
      </c>
      <c r="U189" s="135" t="s">
        <v>19</v>
      </c>
      <c r="AR189" s="136" t="s">
        <v>141</v>
      </c>
      <c r="AT189" s="136" t="s">
        <v>138</v>
      </c>
      <c r="AU189" s="136" t="s">
        <v>82</v>
      </c>
      <c r="AY189" s="16" t="s">
        <v>122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80</v>
      </c>
      <c r="BK189" s="137">
        <f>ROUND(I189*H189,2)</f>
        <v>0</v>
      </c>
      <c r="BL189" s="16" t="s">
        <v>131</v>
      </c>
      <c r="BM189" s="136" t="s">
        <v>1411</v>
      </c>
    </row>
    <row r="190" spans="2:65" s="1" customFormat="1" ht="11.25">
      <c r="B190" s="31"/>
      <c r="D190" s="138" t="s">
        <v>133</v>
      </c>
      <c r="F190" s="139" t="s">
        <v>1410</v>
      </c>
      <c r="I190" s="140"/>
      <c r="L190" s="31"/>
      <c r="M190" s="141"/>
      <c r="U190" s="52"/>
      <c r="AT190" s="16" t="s">
        <v>133</v>
      </c>
      <c r="AU190" s="16" t="s">
        <v>82</v>
      </c>
    </row>
    <row r="191" spans="2:65" s="1" customFormat="1" ht="16.5" customHeight="1">
      <c r="B191" s="31"/>
      <c r="C191" s="125" t="s">
        <v>728</v>
      </c>
      <c r="D191" s="125" t="s">
        <v>126</v>
      </c>
      <c r="E191" s="126" t="s">
        <v>1412</v>
      </c>
      <c r="F191" s="127" t="s">
        <v>1413</v>
      </c>
      <c r="G191" s="128" t="s">
        <v>170</v>
      </c>
      <c r="H191" s="129">
        <v>2</v>
      </c>
      <c r="I191" s="130"/>
      <c r="J191" s="131">
        <f>ROUND(I191*H191,2)</f>
        <v>0</v>
      </c>
      <c r="K191" s="127" t="s">
        <v>130</v>
      </c>
      <c r="L191" s="31"/>
      <c r="M191" s="132" t="s">
        <v>19</v>
      </c>
      <c r="N191" s="133" t="s">
        <v>43</v>
      </c>
      <c r="P191" s="134">
        <f>O191*H191</f>
        <v>0</v>
      </c>
      <c r="Q191" s="134">
        <v>0</v>
      </c>
      <c r="R191" s="134">
        <f>Q191*H191</f>
        <v>0</v>
      </c>
      <c r="S191" s="134">
        <v>0</v>
      </c>
      <c r="T191" s="134">
        <f>S191*H191</f>
        <v>0</v>
      </c>
      <c r="U191" s="135" t="s">
        <v>19</v>
      </c>
      <c r="AR191" s="136" t="s">
        <v>131</v>
      </c>
      <c r="AT191" s="136" t="s">
        <v>126</v>
      </c>
      <c r="AU191" s="136" t="s">
        <v>82</v>
      </c>
      <c r="AY191" s="16" t="s">
        <v>122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6" t="s">
        <v>80</v>
      </c>
      <c r="BK191" s="137">
        <f>ROUND(I191*H191,2)</f>
        <v>0</v>
      </c>
      <c r="BL191" s="16" t="s">
        <v>131</v>
      </c>
      <c r="BM191" s="136" t="s">
        <v>1414</v>
      </c>
    </row>
    <row r="192" spans="2:65" s="1" customFormat="1" ht="11.25">
      <c r="B192" s="31"/>
      <c r="D192" s="138" t="s">
        <v>133</v>
      </c>
      <c r="F192" s="139" t="s">
        <v>1415</v>
      </c>
      <c r="I192" s="140"/>
      <c r="L192" s="31"/>
      <c r="M192" s="141"/>
      <c r="U192" s="52"/>
      <c r="AT192" s="16" t="s">
        <v>133</v>
      </c>
      <c r="AU192" s="16" t="s">
        <v>82</v>
      </c>
    </row>
    <row r="193" spans="2:65" s="1" customFormat="1" ht="11.25">
      <c r="B193" s="31"/>
      <c r="D193" s="142" t="s">
        <v>135</v>
      </c>
      <c r="F193" s="143" t="s">
        <v>1416</v>
      </c>
      <c r="I193" s="140"/>
      <c r="L193" s="31"/>
      <c r="M193" s="141"/>
      <c r="U193" s="52"/>
      <c r="AT193" s="16" t="s">
        <v>135</v>
      </c>
      <c r="AU193" s="16" t="s">
        <v>82</v>
      </c>
    </row>
    <row r="194" spans="2:65" s="1" customFormat="1" ht="16.5" customHeight="1">
      <c r="B194" s="31"/>
      <c r="C194" s="144" t="s">
        <v>740</v>
      </c>
      <c r="D194" s="144" t="s">
        <v>138</v>
      </c>
      <c r="E194" s="145" t="s">
        <v>1417</v>
      </c>
      <c r="F194" s="146" t="s">
        <v>1418</v>
      </c>
      <c r="G194" s="147" t="s">
        <v>170</v>
      </c>
      <c r="H194" s="148">
        <v>2</v>
      </c>
      <c r="I194" s="149"/>
      <c r="J194" s="150">
        <f>ROUND(I194*H194,2)</f>
        <v>0</v>
      </c>
      <c r="K194" s="146" t="s">
        <v>130</v>
      </c>
      <c r="L194" s="151"/>
      <c r="M194" s="152" t="s">
        <v>19</v>
      </c>
      <c r="N194" s="153" t="s">
        <v>43</v>
      </c>
      <c r="P194" s="134">
        <f>O194*H194</f>
        <v>0</v>
      </c>
      <c r="Q194" s="134">
        <v>2E-3</v>
      </c>
      <c r="R194" s="134">
        <f>Q194*H194</f>
        <v>4.0000000000000001E-3</v>
      </c>
      <c r="S194" s="134">
        <v>0</v>
      </c>
      <c r="T194" s="134">
        <f>S194*H194</f>
        <v>0</v>
      </c>
      <c r="U194" s="135" t="s">
        <v>19</v>
      </c>
      <c r="AR194" s="136" t="s">
        <v>141</v>
      </c>
      <c r="AT194" s="136" t="s">
        <v>138</v>
      </c>
      <c r="AU194" s="136" t="s">
        <v>82</v>
      </c>
      <c r="AY194" s="16" t="s">
        <v>122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6" t="s">
        <v>80</v>
      </c>
      <c r="BK194" s="137">
        <f>ROUND(I194*H194,2)</f>
        <v>0</v>
      </c>
      <c r="BL194" s="16" t="s">
        <v>131</v>
      </c>
      <c r="BM194" s="136" t="s">
        <v>1419</v>
      </c>
    </row>
    <row r="195" spans="2:65" s="1" customFormat="1" ht="11.25">
      <c r="B195" s="31"/>
      <c r="D195" s="138" t="s">
        <v>133</v>
      </c>
      <c r="F195" s="139" t="s">
        <v>1418</v>
      </c>
      <c r="I195" s="140"/>
      <c r="L195" s="31"/>
      <c r="M195" s="141"/>
      <c r="U195" s="52"/>
      <c r="AT195" s="16" t="s">
        <v>133</v>
      </c>
      <c r="AU195" s="16" t="s">
        <v>82</v>
      </c>
    </row>
    <row r="196" spans="2:65" s="1" customFormat="1" ht="16.5" customHeight="1">
      <c r="B196" s="31"/>
      <c r="C196" s="125" t="s">
        <v>1420</v>
      </c>
      <c r="D196" s="125" t="s">
        <v>126</v>
      </c>
      <c r="E196" s="126" t="s">
        <v>1421</v>
      </c>
      <c r="F196" s="127" t="s">
        <v>1422</v>
      </c>
      <c r="G196" s="128" t="s">
        <v>170</v>
      </c>
      <c r="H196" s="129">
        <v>10</v>
      </c>
      <c r="I196" s="130"/>
      <c r="J196" s="131">
        <f>ROUND(I196*H196,2)</f>
        <v>0</v>
      </c>
      <c r="K196" s="127" t="s">
        <v>130</v>
      </c>
      <c r="L196" s="31"/>
      <c r="M196" s="132" t="s">
        <v>19</v>
      </c>
      <c r="N196" s="133" t="s">
        <v>43</v>
      </c>
      <c r="P196" s="134">
        <f>O196*H196</f>
        <v>0</v>
      </c>
      <c r="Q196" s="134">
        <v>0</v>
      </c>
      <c r="R196" s="134">
        <f>Q196*H196</f>
        <v>0</v>
      </c>
      <c r="S196" s="134">
        <v>0</v>
      </c>
      <c r="T196" s="134">
        <f>S196*H196</f>
        <v>0</v>
      </c>
      <c r="U196" s="135" t="s">
        <v>19</v>
      </c>
      <c r="AR196" s="136" t="s">
        <v>131</v>
      </c>
      <c r="AT196" s="136" t="s">
        <v>126</v>
      </c>
      <c r="AU196" s="136" t="s">
        <v>82</v>
      </c>
      <c r="AY196" s="16" t="s">
        <v>122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6" t="s">
        <v>80</v>
      </c>
      <c r="BK196" s="137">
        <f>ROUND(I196*H196,2)</f>
        <v>0</v>
      </c>
      <c r="BL196" s="16" t="s">
        <v>131</v>
      </c>
      <c r="BM196" s="136" t="s">
        <v>1423</v>
      </c>
    </row>
    <row r="197" spans="2:65" s="1" customFormat="1" ht="11.25">
      <c r="B197" s="31"/>
      <c r="D197" s="138" t="s">
        <v>133</v>
      </c>
      <c r="F197" s="139" t="s">
        <v>1424</v>
      </c>
      <c r="I197" s="140"/>
      <c r="L197" s="31"/>
      <c r="M197" s="141"/>
      <c r="U197" s="52"/>
      <c r="AT197" s="16" t="s">
        <v>133</v>
      </c>
      <c r="AU197" s="16" t="s">
        <v>82</v>
      </c>
    </row>
    <row r="198" spans="2:65" s="1" customFormat="1" ht="11.25">
      <c r="B198" s="31"/>
      <c r="D198" s="142" t="s">
        <v>135</v>
      </c>
      <c r="F198" s="143" t="s">
        <v>1425</v>
      </c>
      <c r="I198" s="140"/>
      <c r="L198" s="31"/>
      <c r="M198" s="141"/>
      <c r="U198" s="52"/>
      <c r="AT198" s="16" t="s">
        <v>135</v>
      </c>
      <c r="AU198" s="16" t="s">
        <v>82</v>
      </c>
    </row>
    <row r="199" spans="2:65" s="1" customFormat="1" ht="16.5" customHeight="1">
      <c r="B199" s="31"/>
      <c r="C199" s="144" t="s">
        <v>749</v>
      </c>
      <c r="D199" s="144" t="s">
        <v>138</v>
      </c>
      <c r="E199" s="145" t="s">
        <v>1426</v>
      </c>
      <c r="F199" s="146" t="s">
        <v>1427</v>
      </c>
      <c r="G199" s="147" t="s">
        <v>170</v>
      </c>
      <c r="H199" s="148">
        <v>10</v>
      </c>
      <c r="I199" s="149"/>
      <c r="J199" s="150">
        <f>ROUND(I199*H199,2)</f>
        <v>0</v>
      </c>
      <c r="K199" s="146" t="s">
        <v>130</v>
      </c>
      <c r="L199" s="151"/>
      <c r="M199" s="152" t="s">
        <v>19</v>
      </c>
      <c r="N199" s="153" t="s">
        <v>43</v>
      </c>
      <c r="P199" s="134">
        <f>O199*H199</f>
        <v>0</v>
      </c>
      <c r="Q199" s="134">
        <v>1E-4</v>
      </c>
      <c r="R199" s="134">
        <f>Q199*H199</f>
        <v>1E-3</v>
      </c>
      <c r="S199" s="134">
        <v>0</v>
      </c>
      <c r="T199" s="134">
        <f>S199*H199</f>
        <v>0</v>
      </c>
      <c r="U199" s="135" t="s">
        <v>19</v>
      </c>
      <c r="AR199" s="136" t="s">
        <v>141</v>
      </c>
      <c r="AT199" s="136" t="s">
        <v>138</v>
      </c>
      <c r="AU199" s="136" t="s">
        <v>82</v>
      </c>
      <c r="AY199" s="16" t="s">
        <v>122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80</v>
      </c>
      <c r="BK199" s="137">
        <f>ROUND(I199*H199,2)</f>
        <v>0</v>
      </c>
      <c r="BL199" s="16" t="s">
        <v>131</v>
      </c>
      <c r="BM199" s="136" t="s">
        <v>1428</v>
      </c>
    </row>
    <row r="200" spans="2:65" s="1" customFormat="1" ht="11.25">
      <c r="B200" s="31"/>
      <c r="D200" s="138" t="s">
        <v>133</v>
      </c>
      <c r="F200" s="139" t="s">
        <v>1427</v>
      </c>
      <c r="I200" s="140"/>
      <c r="L200" s="31"/>
      <c r="M200" s="141"/>
      <c r="U200" s="52"/>
      <c r="AT200" s="16" t="s">
        <v>133</v>
      </c>
      <c r="AU200" s="16" t="s">
        <v>82</v>
      </c>
    </row>
    <row r="201" spans="2:65" s="1" customFormat="1" ht="16.5" customHeight="1">
      <c r="B201" s="31"/>
      <c r="C201" s="125" t="s">
        <v>1429</v>
      </c>
      <c r="D201" s="125" t="s">
        <v>126</v>
      </c>
      <c r="E201" s="126" t="s">
        <v>1430</v>
      </c>
      <c r="F201" s="127" t="s">
        <v>1431</v>
      </c>
      <c r="G201" s="128" t="s">
        <v>170</v>
      </c>
      <c r="H201" s="129">
        <v>35</v>
      </c>
      <c r="I201" s="130"/>
      <c r="J201" s="131">
        <f>ROUND(I201*H201,2)</f>
        <v>0</v>
      </c>
      <c r="K201" s="127" t="s">
        <v>130</v>
      </c>
      <c r="L201" s="31"/>
      <c r="M201" s="132" t="s">
        <v>19</v>
      </c>
      <c r="N201" s="133" t="s">
        <v>43</v>
      </c>
      <c r="P201" s="134">
        <f>O201*H201</f>
        <v>0</v>
      </c>
      <c r="Q201" s="134">
        <v>0</v>
      </c>
      <c r="R201" s="134">
        <f>Q201*H201</f>
        <v>0</v>
      </c>
      <c r="S201" s="134">
        <v>0</v>
      </c>
      <c r="T201" s="134">
        <f>S201*H201</f>
        <v>0</v>
      </c>
      <c r="U201" s="135" t="s">
        <v>19</v>
      </c>
      <c r="AR201" s="136" t="s">
        <v>131</v>
      </c>
      <c r="AT201" s="136" t="s">
        <v>126</v>
      </c>
      <c r="AU201" s="136" t="s">
        <v>82</v>
      </c>
      <c r="AY201" s="16" t="s">
        <v>122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16" t="s">
        <v>80</v>
      </c>
      <c r="BK201" s="137">
        <f>ROUND(I201*H201,2)</f>
        <v>0</v>
      </c>
      <c r="BL201" s="16" t="s">
        <v>131</v>
      </c>
      <c r="BM201" s="136" t="s">
        <v>1432</v>
      </c>
    </row>
    <row r="202" spans="2:65" s="1" customFormat="1" ht="11.25">
      <c r="B202" s="31"/>
      <c r="D202" s="138" t="s">
        <v>133</v>
      </c>
      <c r="F202" s="139" t="s">
        <v>1433</v>
      </c>
      <c r="I202" s="140"/>
      <c r="L202" s="31"/>
      <c r="M202" s="141"/>
      <c r="U202" s="52"/>
      <c r="AT202" s="16" t="s">
        <v>133</v>
      </c>
      <c r="AU202" s="16" t="s">
        <v>82</v>
      </c>
    </row>
    <row r="203" spans="2:65" s="1" customFormat="1" ht="11.25">
      <c r="B203" s="31"/>
      <c r="D203" s="142" t="s">
        <v>135</v>
      </c>
      <c r="F203" s="143" t="s">
        <v>1434</v>
      </c>
      <c r="I203" s="140"/>
      <c r="L203" s="31"/>
      <c r="M203" s="141"/>
      <c r="U203" s="52"/>
      <c r="AT203" s="16" t="s">
        <v>135</v>
      </c>
      <c r="AU203" s="16" t="s">
        <v>82</v>
      </c>
    </row>
    <row r="204" spans="2:65" s="1" customFormat="1" ht="16.5" customHeight="1">
      <c r="B204" s="31"/>
      <c r="C204" s="144" t="s">
        <v>1435</v>
      </c>
      <c r="D204" s="144" t="s">
        <v>138</v>
      </c>
      <c r="E204" s="145" t="s">
        <v>1436</v>
      </c>
      <c r="F204" s="146" t="s">
        <v>1437</v>
      </c>
      <c r="G204" s="147" t="s">
        <v>170</v>
      </c>
      <c r="H204" s="148">
        <v>35</v>
      </c>
      <c r="I204" s="149"/>
      <c r="J204" s="150">
        <f>ROUND(I204*H204,2)</f>
        <v>0</v>
      </c>
      <c r="K204" s="146" t="s">
        <v>130</v>
      </c>
      <c r="L204" s="151"/>
      <c r="M204" s="152" t="s">
        <v>19</v>
      </c>
      <c r="N204" s="153" t="s">
        <v>43</v>
      </c>
      <c r="P204" s="134">
        <f>O204*H204</f>
        <v>0</v>
      </c>
      <c r="Q204" s="134">
        <v>1E-4</v>
      </c>
      <c r="R204" s="134">
        <f>Q204*H204</f>
        <v>3.5000000000000001E-3</v>
      </c>
      <c r="S204" s="134">
        <v>0</v>
      </c>
      <c r="T204" s="134">
        <f>S204*H204</f>
        <v>0</v>
      </c>
      <c r="U204" s="135" t="s">
        <v>19</v>
      </c>
      <c r="AR204" s="136" t="s">
        <v>141</v>
      </c>
      <c r="AT204" s="136" t="s">
        <v>138</v>
      </c>
      <c r="AU204" s="136" t="s">
        <v>82</v>
      </c>
      <c r="AY204" s="16" t="s">
        <v>122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80</v>
      </c>
      <c r="BK204" s="137">
        <f>ROUND(I204*H204,2)</f>
        <v>0</v>
      </c>
      <c r="BL204" s="16" t="s">
        <v>131</v>
      </c>
      <c r="BM204" s="136" t="s">
        <v>1438</v>
      </c>
    </row>
    <row r="205" spans="2:65" s="1" customFormat="1" ht="11.25">
      <c r="B205" s="31"/>
      <c r="D205" s="138" t="s">
        <v>133</v>
      </c>
      <c r="F205" s="139" t="s">
        <v>1437</v>
      </c>
      <c r="I205" s="140"/>
      <c r="L205" s="31"/>
      <c r="M205" s="141"/>
      <c r="U205" s="52"/>
      <c r="AT205" s="16" t="s">
        <v>133</v>
      </c>
      <c r="AU205" s="16" t="s">
        <v>82</v>
      </c>
    </row>
    <row r="206" spans="2:65" s="1" customFormat="1" ht="16.5" customHeight="1">
      <c r="B206" s="31"/>
      <c r="C206" s="125" t="s">
        <v>780</v>
      </c>
      <c r="D206" s="125" t="s">
        <v>126</v>
      </c>
      <c r="E206" s="126" t="s">
        <v>1439</v>
      </c>
      <c r="F206" s="127" t="s">
        <v>1440</v>
      </c>
      <c r="G206" s="128" t="s">
        <v>170</v>
      </c>
      <c r="H206" s="129">
        <v>6</v>
      </c>
      <c r="I206" s="130"/>
      <c r="J206" s="131">
        <f>ROUND(I206*H206,2)</f>
        <v>0</v>
      </c>
      <c r="K206" s="127" t="s">
        <v>130</v>
      </c>
      <c r="L206" s="31"/>
      <c r="M206" s="132" t="s">
        <v>19</v>
      </c>
      <c r="N206" s="133" t="s">
        <v>43</v>
      </c>
      <c r="P206" s="134">
        <f>O206*H206</f>
        <v>0</v>
      </c>
      <c r="Q206" s="134">
        <v>0</v>
      </c>
      <c r="R206" s="134">
        <f>Q206*H206</f>
        <v>0</v>
      </c>
      <c r="S206" s="134">
        <v>0</v>
      </c>
      <c r="T206" s="134">
        <f>S206*H206</f>
        <v>0</v>
      </c>
      <c r="U206" s="135" t="s">
        <v>19</v>
      </c>
      <c r="AR206" s="136" t="s">
        <v>131</v>
      </c>
      <c r="AT206" s="136" t="s">
        <v>126</v>
      </c>
      <c r="AU206" s="136" t="s">
        <v>82</v>
      </c>
      <c r="AY206" s="16" t="s">
        <v>122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6" t="s">
        <v>80</v>
      </c>
      <c r="BK206" s="137">
        <f>ROUND(I206*H206,2)</f>
        <v>0</v>
      </c>
      <c r="BL206" s="16" t="s">
        <v>131</v>
      </c>
      <c r="BM206" s="136" t="s">
        <v>1441</v>
      </c>
    </row>
    <row r="207" spans="2:65" s="1" customFormat="1" ht="19.5">
      <c r="B207" s="31"/>
      <c r="D207" s="138" t="s">
        <v>133</v>
      </c>
      <c r="F207" s="139" t="s">
        <v>1442</v>
      </c>
      <c r="I207" s="140"/>
      <c r="L207" s="31"/>
      <c r="M207" s="141"/>
      <c r="U207" s="52"/>
      <c r="AT207" s="16" t="s">
        <v>133</v>
      </c>
      <c r="AU207" s="16" t="s">
        <v>82</v>
      </c>
    </row>
    <row r="208" spans="2:65" s="1" customFormat="1" ht="11.25">
      <c r="B208" s="31"/>
      <c r="D208" s="142" t="s">
        <v>135</v>
      </c>
      <c r="F208" s="143" t="s">
        <v>1443</v>
      </c>
      <c r="I208" s="140"/>
      <c r="L208" s="31"/>
      <c r="M208" s="141"/>
      <c r="U208" s="52"/>
      <c r="AT208" s="16" t="s">
        <v>135</v>
      </c>
      <c r="AU208" s="16" t="s">
        <v>82</v>
      </c>
    </row>
    <row r="209" spans="2:65" s="1" customFormat="1" ht="16.5" customHeight="1">
      <c r="B209" s="31"/>
      <c r="C209" s="144" t="s">
        <v>786</v>
      </c>
      <c r="D209" s="144" t="s">
        <v>138</v>
      </c>
      <c r="E209" s="145" t="s">
        <v>1444</v>
      </c>
      <c r="F209" s="146" t="s">
        <v>1445</v>
      </c>
      <c r="G209" s="147" t="s">
        <v>170</v>
      </c>
      <c r="H209" s="148">
        <v>2</v>
      </c>
      <c r="I209" s="149"/>
      <c r="J209" s="150">
        <f>ROUND(I209*H209,2)</f>
        <v>0</v>
      </c>
      <c r="K209" s="146" t="s">
        <v>130</v>
      </c>
      <c r="L209" s="151"/>
      <c r="M209" s="152" t="s">
        <v>19</v>
      </c>
      <c r="N209" s="153" t="s">
        <v>43</v>
      </c>
      <c r="P209" s="134">
        <f>O209*H209</f>
        <v>0</v>
      </c>
      <c r="Q209" s="134">
        <v>1E-3</v>
      </c>
      <c r="R209" s="134">
        <f>Q209*H209</f>
        <v>2E-3</v>
      </c>
      <c r="S209" s="134">
        <v>0</v>
      </c>
      <c r="T209" s="134">
        <f>S209*H209</f>
        <v>0</v>
      </c>
      <c r="U209" s="135" t="s">
        <v>19</v>
      </c>
      <c r="AR209" s="136" t="s">
        <v>141</v>
      </c>
      <c r="AT209" s="136" t="s">
        <v>138</v>
      </c>
      <c r="AU209" s="136" t="s">
        <v>82</v>
      </c>
      <c r="AY209" s="16" t="s">
        <v>122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80</v>
      </c>
      <c r="BK209" s="137">
        <f>ROUND(I209*H209,2)</f>
        <v>0</v>
      </c>
      <c r="BL209" s="16" t="s">
        <v>131</v>
      </c>
      <c r="BM209" s="136" t="s">
        <v>1446</v>
      </c>
    </row>
    <row r="210" spans="2:65" s="1" customFormat="1" ht="11.25">
      <c r="B210" s="31"/>
      <c r="D210" s="138" t="s">
        <v>133</v>
      </c>
      <c r="F210" s="139" t="s">
        <v>1445</v>
      </c>
      <c r="I210" s="140"/>
      <c r="L210" s="31"/>
      <c r="M210" s="141"/>
      <c r="U210" s="52"/>
      <c r="AT210" s="16" t="s">
        <v>133</v>
      </c>
      <c r="AU210" s="16" t="s">
        <v>82</v>
      </c>
    </row>
    <row r="211" spans="2:65" s="1" customFormat="1" ht="16.5" customHeight="1">
      <c r="B211" s="31"/>
      <c r="C211" s="144" t="s">
        <v>167</v>
      </c>
      <c r="D211" s="144" t="s">
        <v>138</v>
      </c>
      <c r="E211" s="145" t="s">
        <v>1447</v>
      </c>
      <c r="F211" s="146" t="s">
        <v>1448</v>
      </c>
      <c r="G211" s="147" t="s">
        <v>170</v>
      </c>
      <c r="H211" s="148">
        <v>1</v>
      </c>
      <c r="I211" s="149"/>
      <c r="J211" s="150">
        <f>ROUND(I211*H211,2)</f>
        <v>0</v>
      </c>
      <c r="K211" s="146" t="s">
        <v>130</v>
      </c>
      <c r="L211" s="151"/>
      <c r="M211" s="152" t="s">
        <v>19</v>
      </c>
      <c r="N211" s="153" t="s">
        <v>43</v>
      </c>
      <c r="P211" s="134">
        <f>O211*H211</f>
        <v>0</v>
      </c>
      <c r="Q211" s="134">
        <v>1E-3</v>
      </c>
      <c r="R211" s="134">
        <f>Q211*H211</f>
        <v>1E-3</v>
      </c>
      <c r="S211" s="134">
        <v>0</v>
      </c>
      <c r="T211" s="134">
        <f>S211*H211</f>
        <v>0</v>
      </c>
      <c r="U211" s="135" t="s">
        <v>19</v>
      </c>
      <c r="AR211" s="136" t="s">
        <v>141</v>
      </c>
      <c r="AT211" s="136" t="s">
        <v>138</v>
      </c>
      <c r="AU211" s="136" t="s">
        <v>82</v>
      </c>
      <c r="AY211" s="16" t="s">
        <v>122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80</v>
      </c>
      <c r="BK211" s="137">
        <f>ROUND(I211*H211,2)</f>
        <v>0</v>
      </c>
      <c r="BL211" s="16" t="s">
        <v>131</v>
      </c>
      <c r="BM211" s="136" t="s">
        <v>1449</v>
      </c>
    </row>
    <row r="212" spans="2:65" s="1" customFormat="1" ht="11.25">
      <c r="B212" s="31"/>
      <c r="D212" s="138" t="s">
        <v>133</v>
      </c>
      <c r="F212" s="139" t="s">
        <v>1448</v>
      </c>
      <c r="I212" s="140"/>
      <c r="L212" s="31"/>
      <c r="M212" s="141"/>
      <c r="U212" s="52"/>
      <c r="AT212" s="16" t="s">
        <v>133</v>
      </c>
      <c r="AU212" s="16" t="s">
        <v>82</v>
      </c>
    </row>
    <row r="213" spans="2:65" s="1" customFormat="1" ht="16.5" customHeight="1">
      <c r="B213" s="31"/>
      <c r="C213" s="144" t="s">
        <v>174</v>
      </c>
      <c r="D213" s="144" t="s">
        <v>138</v>
      </c>
      <c r="E213" s="145" t="s">
        <v>1450</v>
      </c>
      <c r="F213" s="146" t="s">
        <v>1451</v>
      </c>
      <c r="G213" s="147" t="s">
        <v>170</v>
      </c>
      <c r="H213" s="148">
        <v>1</v>
      </c>
      <c r="I213" s="149"/>
      <c r="J213" s="150">
        <f>ROUND(I213*H213,2)</f>
        <v>0</v>
      </c>
      <c r="K213" s="146" t="s">
        <v>130</v>
      </c>
      <c r="L213" s="151"/>
      <c r="M213" s="152" t="s">
        <v>19</v>
      </c>
      <c r="N213" s="153" t="s">
        <v>43</v>
      </c>
      <c r="P213" s="134">
        <f>O213*H213</f>
        <v>0</v>
      </c>
      <c r="Q213" s="134">
        <v>1E-3</v>
      </c>
      <c r="R213" s="134">
        <f>Q213*H213</f>
        <v>1E-3</v>
      </c>
      <c r="S213" s="134">
        <v>0</v>
      </c>
      <c r="T213" s="134">
        <f>S213*H213</f>
        <v>0</v>
      </c>
      <c r="U213" s="135" t="s">
        <v>19</v>
      </c>
      <c r="AR213" s="136" t="s">
        <v>141</v>
      </c>
      <c r="AT213" s="136" t="s">
        <v>138</v>
      </c>
      <c r="AU213" s="136" t="s">
        <v>82</v>
      </c>
      <c r="AY213" s="16" t="s">
        <v>122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6" t="s">
        <v>80</v>
      </c>
      <c r="BK213" s="137">
        <f>ROUND(I213*H213,2)</f>
        <v>0</v>
      </c>
      <c r="BL213" s="16" t="s">
        <v>131</v>
      </c>
      <c r="BM213" s="136" t="s">
        <v>1452</v>
      </c>
    </row>
    <row r="214" spans="2:65" s="1" customFormat="1" ht="11.25">
      <c r="B214" s="31"/>
      <c r="D214" s="138" t="s">
        <v>133</v>
      </c>
      <c r="F214" s="139" t="s">
        <v>1451</v>
      </c>
      <c r="I214" s="140"/>
      <c r="L214" s="31"/>
      <c r="M214" s="141"/>
      <c r="U214" s="52"/>
      <c r="AT214" s="16" t="s">
        <v>133</v>
      </c>
      <c r="AU214" s="16" t="s">
        <v>82</v>
      </c>
    </row>
    <row r="215" spans="2:65" s="1" customFormat="1" ht="16.5" customHeight="1">
      <c r="B215" s="31"/>
      <c r="C215" s="144" t="s">
        <v>178</v>
      </c>
      <c r="D215" s="144" t="s">
        <v>138</v>
      </c>
      <c r="E215" s="145" t="s">
        <v>1453</v>
      </c>
      <c r="F215" s="146" t="s">
        <v>1454</v>
      </c>
      <c r="G215" s="147" t="s">
        <v>170</v>
      </c>
      <c r="H215" s="148">
        <v>2</v>
      </c>
      <c r="I215" s="149"/>
      <c r="J215" s="150">
        <f>ROUND(I215*H215,2)</f>
        <v>0</v>
      </c>
      <c r="K215" s="146" t="s">
        <v>130</v>
      </c>
      <c r="L215" s="151"/>
      <c r="M215" s="152" t="s">
        <v>19</v>
      </c>
      <c r="N215" s="153" t="s">
        <v>43</v>
      </c>
      <c r="P215" s="134">
        <f>O215*H215</f>
        <v>0</v>
      </c>
      <c r="Q215" s="134">
        <v>8.0000000000000004E-4</v>
      </c>
      <c r="R215" s="134">
        <f>Q215*H215</f>
        <v>1.6000000000000001E-3</v>
      </c>
      <c r="S215" s="134">
        <v>0</v>
      </c>
      <c r="T215" s="134">
        <f>S215*H215</f>
        <v>0</v>
      </c>
      <c r="U215" s="135" t="s">
        <v>19</v>
      </c>
      <c r="AR215" s="136" t="s">
        <v>141</v>
      </c>
      <c r="AT215" s="136" t="s">
        <v>138</v>
      </c>
      <c r="AU215" s="136" t="s">
        <v>82</v>
      </c>
      <c r="AY215" s="16" t="s">
        <v>122</v>
      </c>
      <c r="BE215" s="137">
        <f>IF(N215="základní",J215,0)</f>
        <v>0</v>
      </c>
      <c r="BF215" s="137">
        <f>IF(N215="snížená",J215,0)</f>
        <v>0</v>
      </c>
      <c r="BG215" s="137">
        <f>IF(N215="zákl. přenesená",J215,0)</f>
        <v>0</v>
      </c>
      <c r="BH215" s="137">
        <f>IF(N215="sníž. přenesená",J215,0)</f>
        <v>0</v>
      </c>
      <c r="BI215" s="137">
        <f>IF(N215="nulová",J215,0)</f>
        <v>0</v>
      </c>
      <c r="BJ215" s="16" t="s">
        <v>80</v>
      </c>
      <c r="BK215" s="137">
        <f>ROUND(I215*H215,2)</f>
        <v>0</v>
      </c>
      <c r="BL215" s="16" t="s">
        <v>131</v>
      </c>
      <c r="BM215" s="136" t="s">
        <v>1455</v>
      </c>
    </row>
    <row r="216" spans="2:65" s="1" customFormat="1" ht="11.25">
      <c r="B216" s="31"/>
      <c r="D216" s="138" t="s">
        <v>133</v>
      </c>
      <c r="F216" s="139" t="s">
        <v>1454</v>
      </c>
      <c r="I216" s="140"/>
      <c r="L216" s="31"/>
      <c r="M216" s="141"/>
      <c r="U216" s="52"/>
      <c r="AT216" s="16" t="s">
        <v>133</v>
      </c>
      <c r="AU216" s="16" t="s">
        <v>82</v>
      </c>
    </row>
    <row r="217" spans="2:65" s="1" customFormat="1" ht="16.5" customHeight="1">
      <c r="B217" s="31"/>
      <c r="C217" s="125" t="s">
        <v>198</v>
      </c>
      <c r="D217" s="125" t="s">
        <v>126</v>
      </c>
      <c r="E217" s="126" t="s">
        <v>1456</v>
      </c>
      <c r="F217" s="127" t="s">
        <v>1457</v>
      </c>
      <c r="G217" s="128" t="s">
        <v>170</v>
      </c>
      <c r="H217" s="129">
        <v>5</v>
      </c>
      <c r="I217" s="130"/>
      <c r="J217" s="131">
        <f>ROUND(I217*H217,2)</f>
        <v>0</v>
      </c>
      <c r="K217" s="127" t="s">
        <v>130</v>
      </c>
      <c r="L217" s="31"/>
      <c r="M217" s="132" t="s">
        <v>19</v>
      </c>
      <c r="N217" s="133" t="s">
        <v>43</v>
      </c>
      <c r="P217" s="134">
        <f>O217*H217</f>
        <v>0</v>
      </c>
      <c r="Q217" s="134">
        <v>0</v>
      </c>
      <c r="R217" s="134">
        <f>Q217*H217</f>
        <v>0</v>
      </c>
      <c r="S217" s="134">
        <v>0</v>
      </c>
      <c r="T217" s="134">
        <f>S217*H217</f>
        <v>0</v>
      </c>
      <c r="U217" s="135" t="s">
        <v>19</v>
      </c>
      <c r="AR217" s="136" t="s">
        <v>131</v>
      </c>
      <c r="AT217" s="136" t="s">
        <v>126</v>
      </c>
      <c r="AU217" s="136" t="s">
        <v>82</v>
      </c>
      <c r="AY217" s="16" t="s">
        <v>122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80</v>
      </c>
      <c r="BK217" s="137">
        <f>ROUND(I217*H217,2)</f>
        <v>0</v>
      </c>
      <c r="BL217" s="16" t="s">
        <v>131</v>
      </c>
      <c r="BM217" s="136" t="s">
        <v>1458</v>
      </c>
    </row>
    <row r="218" spans="2:65" s="1" customFormat="1" ht="11.25">
      <c r="B218" s="31"/>
      <c r="D218" s="138" t="s">
        <v>133</v>
      </c>
      <c r="F218" s="139" t="s">
        <v>1459</v>
      </c>
      <c r="I218" s="140"/>
      <c r="L218" s="31"/>
      <c r="M218" s="141"/>
      <c r="U218" s="52"/>
      <c r="AT218" s="16" t="s">
        <v>133</v>
      </c>
      <c r="AU218" s="16" t="s">
        <v>82</v>
      </c>
    </row>
    <row r="219" spans="2:65" s="1" customFormat="1" ht="11.25">
      <c r="B219" s="31"/>
      <c r="D219" s="142" t="s">
        <v>135</v>
      </c>
      <c r="F219" s="143" t="s">
        <v>1460</v>
      </c>
      <c r="I219" s="140"/>
      <c r="L219" s="31"/>
      <c r="M219" s="141"/>
      <c r="U219" s="52"/>
      <c r="AT219" s="16" t="s">
        <v>135</v>
      </c>
      <c r="AU219" s="16" t="s">
        <v>82</v>
      </c>
    </row>
    <row r="220" spans="2:65" s="1" customFormat="1" ht="16.5" customHeight="1">
      <c r="B220" s="31"/>
      <c r="C220" s="144" t="s">
        <v>204</v>
      </c>
      <c r="D220" s="144" t="s">
        <v>138</v>
      </c>
      <c r="E220" s="145" t="s">
        <v>1461</v>
      </c>
      <c r="F220" s="146" t="s">
        <v>1462</v>
      </c>
      <c r="G220" s="147" t="s">
        <v>170</v>
      </c>
      <c r="H220" s="148">
        <v>5</v>
      </c>
      <c r="I220" s="149"/>
      <c r="J220" s="150">
        <f>ROUND(I220*H220,2)</f>
        <v>0</v>
      </c>
      <c r="K220" s="146" t="s">
        <v>130</v>
      </c>
      <c r="L220" s="151"/>
      <c r="M220" s="152" t="s">
        <v>19</v>
      </c>
      <c r="N220" s="153" t="s">
        <v>43</v>
      </c>
      <c r="P220" s="134">
        <f>O220*H220</f>
        <v>0</v>
      </c>
      <c r="Q220" s="134">
        <v>1E-4</v>
      </c>
      <c r="R220" s="134">
        <f>Q220*H220</f>
        <v>5.0000000000000001E-4</v>
      </c>
      <c r="S220" s="134">
        <v>0</v>
      </c>
      <c r="T220" s="134">
        <f>S220*H220</f>
        <v>0</v>
      </c>
      <c r="U220" s="135" t="s">
        <v>19</v>
      </c>
      <c r="AR220" s="136" t="s">
        <v>141</v>
      </c>
      <c r="AT220" s="136" t="s">
        <v>138</v>
      </c>
      <c r="AU220" s="136" t="s">
        <v>82</v>
      </c>
      <c r="AY220" s="16" t="s">
        <v>122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80</v>
      </c>
      <c r="BK220" s="137">
        <f>ROUND(I220*H220,2)</f>
        <v>0</v>
      </c>
      <c r="BL220" s="16" t="s">
        <v>131</v>
      </c>
      <c r="BM220" s="136" t="s">
        <v>1463</v>
      </c>
    </row>
    <row r="221" spans="2:65" s="1" customFormat="1" ht="11.25">
      <c r="B221" s="31"/>
      <c r="D221" s="138" t="s">
        <v>133</v>
      </c>
      <c r="F221" s="139" t="s">
        <v>1462</v>
      </c>
      <c r="I221" s="140"/>
      <c r="L221" s="31"/>
      <c r="M221" s="141"/>
      <c r="U221" s="52"/>
      <c r="AT221" s="16" t="s">
        <v>133</v>
      </c>
      <c r="AU221" s="16" t="s">
        <v>82</v>
      </c>
    </row>
    <row r="222" spans="2:65" s="1" customFormat="1" ht="16.5" customHeight="1">
      <c r="B222" s="31"/>
      <c r="C222" s="125" t="s">
        <v>864</v>
      </c>
      <c r="D222" s="125" t="s">
        <v>126</v>
      </c>
      <c r="E222" s="126" t="s">
        <v>1464</v>
      </c>
      <c r="F222" s="127" t="s">
        <v>1465</v>
      </c>
      <c r="G222" s="128" t="s">
        <v>170</v>
      </c>
      <c r="H222" s="129">
        <v>100</v>
      </c>
      <c r="I222" s="130"/>
      <c r="J222" s="131">
        <f>ROUND(I222*H222,2)</f>
        <v>0</v>
      </c>
      <c r="K222" s="127" t="s">
        <v>130</v>
      </c>
      <c r="L222" s="31"/>
      <c r="M222" s="132" t="s">
        <v>19</v>
      </c>
      <c r="N222" s="133" t="s">
        <v>43</v>
      </c>
      <c r="P222" s="134">
        <f>O222*H222</f>
        <v>0</v>
      </c>
      <c r="Q222" s="134">
        <v>0</v>
      </c>
      <c r="R222" s="134">
        <f>Q222*H222</f>
        <v>0</v>
      </c>
      <c r="S222" s="134">
        <v>0</v>
      </c>
      <c r="T222" s="134">
        <f>S222*H222</f>
        <v>0</v>
      </c>
      <c r="U222" s="135" t="s">
        <v>19</v>
      </c>
      <c r="AR222" s="136" t="s">
        <v>131</v>
      </c>
      <c r="AT222" s="136" t="s">
        <v>126</v>
      </c>
      <c r="AU222" s="136" t="s">
        <v>82</v>
      </c>
      <c r="AY222" s="16" t="s">
        <v>122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6" t="s">
        <v>80</v>
      </c>
      <c r="BK222" s="137">
        <f>ROUND(I222*H222,2)</f>
        <v>0</v>
      </c>
      <c r="BL222" s="16" t="s">
        <v>131</v>
      </c>
      <c r="BM222" s="136" t="s">
        <v>1466</v>
      </c>
    </row>
    <row r="223" spans="2:65" s="1" customFormat="1" ht="11.25">
      <c r="B223" s="31"/>
      <c r="D223" s="138" t="s">
        <v>133</v>
      </c>
      <c r="F223" s="139" t="s">
        <v>1467</v>
      </c>
      <c r="I223" s="140"/>
      <c r="L223" s="31"/>
      <c r="M223" s="141"/>
      <c r="U223" s="52"/>
      <c r="AT223" s="16" t="s">
        <v>133</v>
      </c>
      <c r="AU223" s="16" t="s">
        <v>82</v>
      </c>
    </row>
    <row r="224" spans="2:65" s="1" customFormat="1" ht="11.25">
      <c r="B224" s="31"/>
      <c r="D224" s="142" t="s">
        <v>135</v>
      </c>
      <c r="F224" s="143" t="s">
        <v>1468</v>
      </c>
      <c r="I224" s="140"/>
      <c r="L224" s="31"/>
      <c r="M224" s="141"/>
      <c r="U224" s="52"/>
      <c r="AT224" s="16" t="s">
        <v>135</v>
      </c>
      <c r="AU224" s="16" t="s">
        <v>82</v>
      </c>
    </row>
    <row r="225" spans="2:65" s="1" customFormat="1" ht="16.5" customHeight="1">
      <c r="B225" s="31"/>
      <c r="C225" s="144" t="s">
        <v>894</v>
      </c>
      <c r="D225" s="144" t="s">
        <v>138</v>
      </c>
      <c r="E225" s="145" t="s">
        <v>1469</v>
      </c>
      <c r="F225" s="146" t="s">
        <v>1470</v>
      </c>
      <c r="G225" s="147" t="s">
        <v>170</v>
      </c>
      <c r="H225" s="148">
        <v>100</v>
      </c>
      <c r="I225" s="149"/>
      <c r="J225" s="150">
        <f>ROUND(I225*H225,2)</f>
        <v>0</v>
      </c>
      <c r="K225" s="146" t="s">
        <v>130</v>
      </c>
      <c r="L225" s="151"/>
      <c r="M225" s="152" t="s">
        <v>19</v>
      </c>
      <c r="N225" s="153" t="s">
        <v>43</v>
      </c>
      <c r="P225" s="134">
        <f>O225*H225</f>
        <v>0</v>
      </c>
      <c r="Q225" s="134">
        <v>1E-4</v>
      </c>
      <c r="R225" s="134">
        <f>Q225*H225</f>
        <v>0.01</v>
      </c>
      <c r="S225" s="134">
        <v>0</v>
      </c>
      <c r="T225" s="134">
        <f>S225*H225</f>
        <v>0</v>
      </c>
      <c r="U225" s="135" t="s">
        <v>19</v>
      </c>
      <c r="AR225" s="136" t="s">
        <v>141</v>
      </c>
      <c r="AT225" s="136" t="s">
        <v>138</v>
      </c>
      <c r="AU225" s="136" t="s">
        <v>82</v>
      </c>
      <c r="AY225" s="16" t="s">
        <v>122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6" t="s">
        <v>80</v>
      </c>
      <c r="BK225" s="137">
        <f>ROUND(I225*H225,2)</f>
        <v>0</v>
      </c>
      <c r="BL225" s="16" t="s">
        <v>131</v>
      </c>
      <c r="BM225" s="136" t="s">
        <v>1471</v>
      </c>
    </row>
    <row r="226" spans="2:65" s="1" customFormat="1" ht="11.25">
      <c r="B226" s="31"/>
      <c r="D226" s="138" t="s">
        <v>133</v>
      </c>
      <c r="F226" s="139" t="s">
        <v>1470</v>
      </c>
      <c r="I226" s="140"/>
      <c r="L226" s="31"/>
      <c r="M226" s="141"/>
      <c r="U226" s="52"/>
      <c r="AT226" s="16" t="s">
        <v>133</v>
      </c>
      <c r="AU226" s="16" t="s">
        <v>82</v>
      </c>
    </row>
    <row r="227" spans="2:65" s="1" customFormat="1" ht="16.5" customHeight="1">
      <c r="B227" s="31"/>
      <c r="C227" s="125" t="s">
        <v>758</v>
      </c>
      <c r="D227" s="125" t="s">
        <v>126</v>
      </c>
      <c r="E227" s="126" t="s">
        <v>1472</v>
      </c>
      <c r="F227" s="127" t="s">
        <v>1473</v>
      </c>
      <c r="G227" s="128" t="s">
        <v>170</v>
      </c>
      <c r="H227" s="129">
        <v>4</v>
      </c>
      <c r="I227" s="130"/>
      <c r="J227" s="131">
        <f>ROUND(I227*H227,2)</f>
        <v>0</v>
      </c>
      <c r="K227" s="127" t="s">
        <v>130</v>
      </c>
      <c r="L227" s="31"/>
      <c r="M227" s="132" t="s">
        <v>19</v>
      </c>
      <c r="N227" s="133" t="s">
        <v>43</v>
      </c>
      <c r="P227" s="134">
        <f>O227*H227</f>
        <v>0</v>
      </c>
      <c r="Q227" s="134">
        <v>0</v>
      </c>
      <c r="R227" s="134">
        <f>Q227*H227</f>
        <v>0</v>
      </c>
      <c r="S227" s="134">
        <v>0</v>
      </c>
      <c r="T227" s="134">
        <f>S227*H227</f>
        <v>0</v>
      </c>
      <c r="U227" s="135" t="s">
        <v>19</v>
      </c>
      <c r="AR227" s="136" t="s">
        <v>131</v>
      </c>
      <c r="AT227" s="136" t="s">
        <v>126</v>
      </c>
      <c r="AU227" s="136" t="s">
        <v>82</v>
      </c>
      <c r="AY227" s="16" t="s">
        <v>122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6" t="s">
        <v>80</v>
      </c>
      <c r="BK227" s="137">
        <f>ROUND(I227*H227,2)</f>
        <v>0</v>
      </c>
      <c r="BL227" s="16" t="s">
        <v>131</v>
      </c>
      <c r="BM227" s="136" t="s">
        <v>1474</v>
      </c>
    </row>
    <row r="228" spans="2:65" s="1" customFormat="1" ht="11.25">
      <c r="B228" s="31"/>
      <c r="D228" s="138" t="s">
        <v>133</v>
      </c>
      <c r="F228" s="139" t="s">
        <v>1475</v>
      </c>
      <c r="I228" s="140"/>
      <c r="L228" s="31"/>
      <c r="M228" s="141"/>
      <c r="U228" s="52"/>
      <c r="AT228" s="16" t="s">
        <v>133</v>
      </c>
      <c r="AU228" s="16" t="s">
        <v>82</v>
      </c>
    </row>
    <row r="229" spans="2:65" s="1" customFormat="1" ht="11.25">
      <c r="B229" s="31"/>
      <c r="D229" s="142" t="s">
        <v>135</v>
      </c>
      <c r="F229" s="143" t="s">
        <v>1476</v>
      </c>
      <c r="I229" s="140"/>
      <c r="L229" s="31"/>
      <c r="M229" s="141"/>
      <c r="U229" s="52"/>
      <c r="AT229" s="16" t="s">
        <v>135</v>
      </c>
      <c r="AU229" s="16" t="s">
        <v>82</v>
      </c>
    </row>
    <row r="230" spans="2:65" s="1" customFormat="1" ht="16.5" customHeight="1">
      <c r="B230" s="31"/>
      <c r="C230" s="144" t="s">
        <v>767</v>
      </c>
      <c r="D230" s="144" t="s">
        <v>138</v>
      </c>
      <c r="E230" s="145" t="s">
        <v>1477</v>
      </c>
      <c r="F230" s="146" t="s">
        <v>1478</v>
      </c>
      <c r="G230" s="147" t="s">
        <v>170</v>
      </c>
      <c r="H230" s="148">
        <v>4</v>
      </c>
      <c r="I230" s="149"/>
      <c r="J230" s="150">
        <f>ROUND(I230*H230,2)</f>
        <v>0</v>
      </c>
      <c r="K230" s="146" t="s">
        <v>130</v>
      </c>
      <c r="L230" s="151"/>
      <c r="M230" s="152" t="s">
        <v>19</v>
      </c>
      <c r="N230" s="153" t="s">
        <v>43</v>
      </c>
      <c r="P230" s="134">
        <f>O230*H230</f>
        <v>0</v>
      </c>
      <c r="Q230" s="134">
        <v>1E-4</v>
      </c>
      <c r="R230" s="134">
        <f>Q230*H230</f>
        <v>4.0000000000000002E-4</v>
      </c>
      <c r="S230" s="134">
        <v>0</v>
      </c>
      <c r="T230" s="134">
        <f>S230*H230</f>
        <v>0</v>
      </c>
      <c r="U230" s="135" t="s">
        <v>19</v>
      </c>
      <c r="AR230" s="136" t="s">
        <v>141</v>
      </c>
      <c r="AT230" s="136" t="s">
        <v>138</v>
      </c>
      <c r="AU230" s="136" t="s">
        <v>82</v>
      </c>
      <c r="AY230" s="16" t="s">
        <v>122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6" t="s">
        <v>80</v>
      </c>
      <c r="BK230" s="137">
        <f>ROUND(I230*H230,2)</f>
        <v>0</v>
      </c>
      <c r="BL230" s="16" t="s">
        <v>131</v>
      </c>
      <c r="BM230" s="136" t="s">
        <v>1479</v>
      </c>
    </row>
    <row r="231" spans="2:65" s="1" customFormat="1" ht="11.25">
      <c r="B231" s="31"/>
      <c r="D231" s="138" t="s">
        <v>133</v>
      </c>
      <c r="F231" s="139" t="s">
        <v>1478</v>
      </c>
      <c r="I231" s="140"/>
      <c r="L231" s="31"/>
      <c r="M231" s="141"/>
      <c r="U231" s="52"/>
      <c r="AT231" s="16" t="s">
        <v>133</v>
      </c>
      <c r="AU231" s="16" t="s">
        <v>82</v>
      </c>
    </row>
    <row r="232" spans="2:65" s="1" customFormat="1" ht="16.5" customHeight="1">
      <c r="B232" s="31"/>
      <c r="C232" s="125" t="s">
        <v>184</v>
      </c>
      <c r="D232" s="125" t="s">
        <v>126</v>
      </c>
      <c r="E232" s="126" t="s">
        <v>1480</v>
      </c>
      <c r="F232" s="127" t="s">
        <v>1481</v>
      </c>
      <c r="G232" s="128" t="s">
        <v>170</v>
      </c>
      <c r="H232" s="129">
        <v>200</v>
      </c>
      <c r="I232" s="130"/>
      <c r="J232" s="131">
        <f>ROUND(I232*H232,2)</f>
        <v>0</v>
      </c>
      <c r="K232" s="127" t="s">
        <v>130</v>
      </c>
      <c r="L232" s="31"/>
      <c r="M232" s="132" t="s">
        <v>19</v>
      </c>
      <c r="N232" s="133" t="s">
        <v>43</v>
      </c>
      <c r="P232" s="134">
        <f>O232*H232</f>
        <v>0</v>
      </c>
      <c r="Q232" s="134">
        <v>0</v>
      </c>
      <c r="R232" s="134">
        <f>Q232*H232</f>
        <v>0</v>
      </c>
      <c r="S232" s="134">
        <v>0</v>
      </c>
      <c r="T232" s="134">
        <f>S232*H232</f>
        <v>0</v>
      </c>
      <c r="U232" s="135" t="s">
        <v>19</v>
      </c>
      <c r="AR232" s="136" t="s">
        <v>131</v>
      </c>
      <c r="AT232" s="136" t="s">
        <v>126</v>
      </c>
      <c r="AU232" s="136" t="s">
        <v>82</v>
      </c>
      <c r="AY232" s="16" t="s">
        <v>122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80</v>
      </c>
      <c r="BK232" s="137">
        <f>ROUND(I232*H232,2)</f>
        <v>0</v>
      </c>
      <c r="BL232" s="16" t="s">
        <v>131</v>
      </c>
      <c r="BM232" s="136" t="s">
        <v>1482</v>
      </c>
    </row>
    <row r="233" spans="2:65" s="1" customFormat="1" ht="11.25">
      <c r="B233" s="31"/>
      <c r="D233" s="138" t="s">
        <v>133</v>
      </c>
      <c r="F233" s="139" t="s">
        <v>1483</v>
      </c>
      <c r="I233" s="140"/>
      <c r="L233" s="31"/>
      <c r="M233" s="141"/>
      <c r="U233" s="52"/>
      <c r="AT233" s="16" t="s">
        <v>133</v>
      </c>
      <c r="AU233" s="16" t="s">
        <v>82</v>
      </c>
    </row>
    <row r="234" spans="2:65" s="1" customFormat="1" ht="11.25">
      <c r="B234" s="31"/>
      <c r="D234" s="142" t="s">
        <v>135</v>
      </c>
      <c r="F234" s="143" t="s">
        <v>1484</v>
      </c>
      <c r="I234" s="140"/>
      <c r="L234" s="31"/>
      <c r="M234" s="141"/>
      <c r="U234" s="52"/>
      <c r="AT234" s="16" t="s">
        <v>135</v>
      </c>
      <c r="AU234" s="16" t="s">
        <v>82</v>
      </c>
    </row>
    <row r="235" spans="2:65" s="1" customFormat="1" ht="16.5" customHeight="1">
      <c r="B235" s="31"/>
      <c r="C235" s="125" t="s">
        <v>188</v>
      </c>
      <c r="D235" s="125" t="s">
        <v>126</v>
      </c>
      <c r="E235" s="126" t="s">
        <v>1485</v>
      </c>
      <c r="F235" s="127" t="s">
        <v>1486</v>
      </c>
      <c r="G235" s="128" t="s">
        <v>170</v>
      </c>
      <c r="H235" s="129">
        <v>50</v>
      </c>
      <c r="I235" s="130"/>
      <c r="J235" s="131">
        <f>ROUND(I235*H235,2)</f>
        <v>0</v>
      </c>
      <c r="K235" s="127" t="s">
        <v>130</v>
      </c>
      <c r="L235" s="31"/>
      <c r="M235" s="132" t="s">
        <v>19</v>
      </c>
      <c r="N235" s="133" t="s">
        <v>43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4">
        <f>S235*H235</f>
        <v>0</v>
      </c>
      <c r="U235" s="135" t="s">
        <v>19</v>
      </c>
      <c r="AR235" s="136" t="s">
        <v>131</v>
      </c>
      <c r="AT235" s="136" t="s">
        <v>126</v>
      </c>
      <c r="AU235" s="136" t="s">
        <v>82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80</v>
      </c>
      <c r="BK235" s="137">
        <f>ROUND(I235*H235,2)</f>
        <v>0</v>
      </c>
      <c r="BL235" s="16" t="s">
        <v>131</v>
      </c>
      <c r="BM235" s="136" t="s">
        <v>1487</v>
      </c>
    </row>
    <row r="236" spans="2:65" s="1" customFormat="1" ht="11.25">
      <c r="B236" s="31"/>
      <c r="D236" s="138" t="s">
        <v>133</v>
      </c>
      <c r="F236" s="139" t="s">
        <v>1488</v>
      </c>
      <c r="I236" s="140"/>
      <c r="L236" s="31"/>
      <c r="M236" s="141"/>
      <c r="U236" s="52"/>
      <c r="AT236" s="16" t="s">
        <v>133</v>
      </c>
      <c r="AU236" s="16" t="s">
        <v>82</v>
      </c>
    </row>
    <row r="237" spans="2:65" s="1" customFormat="1" ht="11.25">
      <c r="B237" s="31"/>
      <c r="D237" s="142" t="s">
        <v>135</v>
      </c>
      <c r="F237" s="143" t="s">
        <v>1489</v>
      </c>
      <c r="I237" s="140"/>
      <c r="L237" s="31"/>
      <c r="M237" s="141"/>
      <c r="U237" s="52"/>
      <c r="AT237" s="16" t="s">
        <v>135</v>
      </c>
      <c r="AU237" s="16" t="s">
        <v>82</v>
      </c>
    </row>
    <row r="238" spans="2:65" s="1" customFormat="1" ht="16.5" customHeight="1">
      <c r="B238" s="31"/>
      <c r="C238" s="125" t="s">
        <v>194</v>
      </c>
      <c r="D238" s="125" t="s">
        <v>126</v>
      </c>
      <c r="E238" s="126" t="s">
        <v>1490</v>
      </c>
      <c r="F238" s="127" t="s">
        <v>1491</v>
      </c>
      <c r="G238" s="128" t="s">
        <v>170</v>
      </c>
      <c r="H238" s="129">
        <v>20</v>
      </c>
      <c r="I238" s="130"/>
      <c r="J238" s="131">
        <f>ROUND(I238*H238,2)</f>
        <v>0</v>
      </c>
      <c r="K238" s="127" t="s">
        <v>130</v>
      </c>
      <c r="L238" s="31"/>
      <c r="M238" s="132" t="s">
        <v>19</v>
      </c>
      <c r="N238" s="133" t="s">
        <v>43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4">
        <f>S238*H238</f>
        <v>0</v>
      </c>
      <c r="U238" s="135" t="s">
        <v>19</v>
      </c>
      <c r="AR238" s="136" t="s">
        <v>131</v>
      </c>
      <c r="AT238" s="136" t="s">
        <v>126</v>
      </c>
      <c r="AU238" s="136" t="s">
        <v>82</v>
      </c>
      <c r="AY238" s="16" t="s">
        <v>122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80</v>
      </c>
      <c r="BK238" s="137">
        <f>ROUND(I238*H238,2)</f>
        <v>0</v>
      </c>
      <c r="BL238" s="16" t="s">
        <v>131</v>
      </c>
      <c r="BM238" s="136" t="s">
        <v>1492</v>
      </c>
    </row>
    <row r="239" spans="2:65" s="1" customFormat="1" ht="11.25">
      <c r="B239" s="31"/>
      <c r="D239" s="138" t="s">
        <v>133</v>
      </c>
      <c r="F239" s="139" t="s">
        <v>1493</v>
      </c>
      <c r="I239" s="140"/>
      <c r="L239" s="31"/>
      <c r="M239" s="141"/>
      <c r="U239" s="52"/>
      <c r="AT239" s="16" t="s">
        <v>133</v>
      </c>
      <c r="AU239" s="16" t="s">
        <v>82</v>
      </c>
    </row>
    <row r="240" spans="2:65" s="1" customFormat="1" ht="11.25">
      <c r="B240" s="31"/>
      <c r="D240" s="142" t="s">
        <v>135</v>
      </c>
      <c r="F240" s="143" t="s">
        <v>1494</v>
      </c>
      <c r="I240" s="140"/>
      <c r="L240" s="31"/>
      <c r="M240" s="141"/>
      <c r="U240" s="52"/>
      <c r="AT240" s="16" t="s">
        <v>135</v>
      </c>
      <c r="AU240" s="16" t="s">
        <v>82</v>
      </c>
    </row>
    <row r="241" spans="2:65" s="1" customFormat="1" ht="16.5" customHeight="1">
      <c r="B241" s="31"/>
      <c r="C241" s="125" t="s">
        <v>919</v>
      </c>
      <c r="D241" s="125" t="s">
        <v>126</v>
      </c>
      <c r="E241" s="126" t="s">
        <v>949</v>
      </c>
      <c r="F241" s="127" t="s">
        <v>950</v>
      </c>
      <c r="G241" s="128" t="s">
        <v>321</v>
      </c>
      <c r="H241" s="129">
        <v>1</v>
      </c>
      <c r="I241" s="130"/>
      <c r="J241" s="131">
        <f>ROUND(I241*H241,2)</f>
        <v>0</v>
      </c>
      <c r="K241" s="127" t="s">
        <v>276</v>
      </c>
      <c r="L241" s="31"/>
      <c r="M241" s="132" t="s">
        <v>19</v>
      </c>
      <c r="N241" s="133" t="s">
        <v>43</v>
      </c>
      <c r="P241" s="134">
        <f>O241*H241</f>
        <v>0</v>
      </c>
      <c r="Q241" s="134">
        <v>0</v>
      </c>
      <c r="R241" s="134">
        <f>Q241*H241</f>
        <v>0</v>
      </c>
      <c r="S241" s="134">
        <v>0</v>
      </c>
      <c r="T241" s="134">
        <f>S241*H241</f>
        <v>0</v>
      </c>
      <c r="U241" s="135" t="s">
        <v>19</v>
      </c>
      <c r="AR241" s="136" t="s">
        <v>131</v>
      </c>
      <c r="AT241" s="136" t="s">
        <v>126</v>
      </c>
      <c r="AU241" s="136" t="s">
        <v>82</v>
      </c>
      <c r="AY241" s="16" t="s">
        <v>122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80</v>
      </c>
      <c r="BK241" s="137">
        <f>ROUND(I241*H241,2)</f>
        <v>0</v>
      </c>
      <c r="BL241" s="16" t="s">
        <v>131</v>
      </c>
      <c r="BM241" s="136" t="s">
        <v>1495</v>
      </c>
    </row>
    <row r="242" spans="2:65" s="1" customFormat="1" ht="19.5">
      <c r="B242" s="31"/>
      <c r="D242" s="138" t="s">
        <v>133</v>
      </c>
      <c r="F242" s="139" t="s">
        <v>952</v>
      </c>
      <c r="I242" s="140"/>
      <c r="L242" s="31"/>
      <c r="M242" s="141"/>
      <c r="U242" s="52"/>
      <c r="AT242" s="16" t="s">
        <v>133</v>
      </c>
      <c r="AU242" s="16" t="s">
        <v>82</v>
      </c>
    </row>
    <row r="243" spans="2:65" s="1" customFormat="1" ht="11.25">
      <c r="B243" s="31"/>
      <c r="D243" s="142" t="s">
        <v>135</v>
      </c>
      <c r="F243" s="143" t="s">
        <v>1496</v>
      </c>
      <c r="I243" s="140"/>
      <c r="L243" s="31"/>
      <c r="M243" s="141"/>
      <c r="U243" s="52"/>
      <c r="AT243" s="16" t="s">
        <v>135</v>
      </c>
      <c r="AU243" s="16" t="s">
        <v>82</v>
      </c>
    </row>
    <row r="244" spans="2:65" s="1" customFormat="1" ht="16.5" customHeight="1">
      <c r="B244" s="31"/>
      <c r="C244" s="125" t="s">
        <v>925</v>
      </c>
      <c r="D244" s="125" t="s">
        <v>126</v>
      </c>
      <c r="E244" s="126" t="s">
        <v>954</v>
      </c>
      <c r="F244" s="127" t="s">
        <v>955</v>
      </c>
      <c r="G244" s="128" t="s">
        <v>321</v>
      </c>
      <c r="H244" s="129">
        <v>1</v>
      </c>
      <c r="I244" s="130"/>
      <c r="J244" s="131">
        <f>ROUND(I244*H244,2)</f>
        <v>0</v>
      </c>
      <c r="K244" s="127" t="s">
        <v>276</v>
      </c>
      <c r="L244" s="31"/>
      <c r="M244" s="132" t="s">
        <v>19</v>
      </c>
      <c r="N244" s="133" t="s">
        <v>43</v>
      </c>
      <c r="P244" s="134">
        <f>O244*H244</f>
        <v>0</v>
      </c>
      <c r="Q244" s="134">
        <v>0</v>
      </c>
      <c r="R244" s="134">
        <f>Q244*H244</f>
        <v>0</v>
      </c>
      <c r="S244" s="134">
        <v>0</v>
      </c>
      <c r="T244" s="134">
        <f>S244*H244</f>
        <v>0</v>
      </c>
      <c r="U244" s="135" t="s">
        <v>19</v>
      </c>
      <c r="AR244" s="136" t="s">
        <v>131</v>
      </c>
      <c r="AT244" s="136" t="s">
        <v>126</v>
      </c>
      <c r="AU244" s="136" t="s">
        <v>82</v>
      </c>
      <c r="AY244" s="16" t="s">
        <v>122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6" t="s">
        <v>80</v>
      </c>
      <c r="BK244" s="137">
        <f>ROUND(I244*H244,2)</f>
        <v>0</v>
      </c>
      <c r="BL244" s="16" t="s">
        <v>131</v>
      </c>
      <c r="BM244" s="136" t="s">
        <v>1497</v>
      </c>
    </row>
    <row r="245" spans="2:65" s="1" customFormat="1" ht="19.5">
      <c r="B245" s="31"/>
      <c r="D245" s="138" t="s">
        <v>133</v>
      </c>
      <c r="F245" s="139" t="s">
        <v>957</v>
      </c>
      <c r="I245" s="140"/>
      <c r="L245" s="31"/>
      <c r="M245" s="141"/>
      <c r="U245" s="52"/>
      <c r="AT245" s="16" t="s">
        <v>133</v>
      </c>
      <c r="AU245" s="16" t="s">
        <v>82</v>
      </c>
    </row>
    <row r="246" spans="2:65" s="1" customFormat="1" ht="11.25">
      <c r="B246" s="31"/>
      <c r="D246" s="142" t="s">
        <v>135</v>
      </c>
      <c r="F246" s="143" t="s">
        <v>1498</v>
      </c>
      <c r="I246" s="140"/>
      <c r="L246" s="31"/>
      <c r="M246" s="141"/>
      <c r="U246" s="52"/>
      <c r="AT246" s="16" t="s">
        <v>135</v>
      </c>
      <c r="AU246" s="16" t="s">
        <v>82</v>
      </c>
    </row>
    <row r="247" spans="2:65" s="1" customFormat="1" ht="16.5" customHeight="1">
      <c r="B247" s="31"/>
      <c r="C247" s="125" t="s">
        <v>1094</v>
      </c>
      <c r="D247" s="125" t="s">
        <v>126</v>
      </c>
      <c r="E247" s="126" t="s">
        <v>959</v>
      </c>
      <c r="F247" s="127" t="s">
        <v>960</v>
      </c>
      <c r="G247" s="128" t="s">
        <v>321</v>
      </c>
      <c r="H247" s="129">
        <v>1</v>
      </c>
      <c r="I247" s="130"/>
      <c r="J247" s="131">
        <f>ROUND(I247*H247,2)</f>
        <v>0</v>
      </c>
      <c r="K247" s="127" t="s">
        <v>276</v>
      </c>
      <c r="L247" s="31"/>
      <c r="M247" s="132" t="s">
        <v>19</v>
      </c>
      <c r="N247" s="133" t="s">
        <v>43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4">
        <f>S247*H247</f>
        <v>0</v>
      </c>
      <c r="U247" s="135" t="s">
        <v>19</v>
      </c>
      <c r="AR247" s="136" t="s">
        <v>131</v>
      </c>
      <c r="AT247" s="136" t="s">
        <v>126</v>
      </c>
      <c r="AU247" s="136" t="s">
        <v>82</v>
      </c>
      <c r="AY247" s="16" t="s">
        <v>122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80</v>
      </c>
      <c r="BK247" s="137">
        <f>ROUND(I247*H247,2)</f>
        <v>0</v>
      </c>
      <c r="BL247" s="16" t="s">
        <v>131</v>
      </c>
      <c r="BM247" s="136" t="s">
        <v>1499</v>
      </c>
    </row>
    <row r="248" spans="2:65" s="1" customFormat="1" ht="19.5">
      <c r="B248" s="31"/>
      <c r="D248" s="138" t="s">
        <v>133</v>
      </c>
      <c r="F248" s="139" t="s">
        <v>962</v>
      </c>
      <c r="I248" s="140"/>
      <c r="L248" s="31"/>
      <c r="M248" s="141"/>
      <c r="U248" s="52"/>
      <c r="AT248" s="16" t="s">
        <v>133</v>
      </c>
      <c r="AU248" s="16" t="s">
        <v>82</v>
      </c>
    </row>
    <row r="249" spans="2:65" s="1" customFormat="1" ht="11.25">
      <c r="B249" s="31"/>
      <c r="D249" s="142" t="s">
        <v>135</v>
      </c>
      <c r="F249" s="143" t="s">
        <v>1500</v>
      </c>
      <c r="I249" s="140"/>
      <c r="L249" s="31"/>
      <c r="M249" s="168"/>
      <c r="N249" s="169"/>
      <c r="O249" s="169"/>
      <c r="P249" s="169"/>
      <c r="Q249" s="169"/>
      <c r="R249" s="169"/>
      <c r="S249" s="169"/>
      <c r="T249" s="169"/>
      <c r="U249" s="170"/>
      <c r="AT249" s="16" t="s">
        <v>135</v>
      </c>
      <c r="AU249" s="16" t="s">
        <v>82</v>
      </c>
    </row>
    <row r="250" spans="2:65" s="1" customFormat="1" ht="6.95" customHeight="1">
      <c r="B250" s="40"/>
      <c r="C250" s="41"/>
      <c r="D250" s="41"/>
      <c r="E250" s="41"/>
      <c r="F250" s="41"/>
      <c r="G250" s="41"/>
      <c r="H250" s="41"/>
      <c r="I250" s="41"/>
      <c r="J250" s="41"/>
      <c r="K250" s="41"/>
      <c r="L250" s="31"/>
    </row>
  </sheetData>
  <sheetProtection algorithmName="SHA-512" hashValue="tLGxBwkuf1t4eZ/fMZo9Q2xQAflg81lPFSgLNJAlczCzJXeUoadtJx0vD+4gbUE3m6CqEWaMSDRFwCUhIc57+g==" saltValue="gEvx6jVIOCwSsbxYnn0XZ+l1m9fC/RAlAeb2nI6IYmqoErMRo25KRAi/gX+cjDSklMM9ctMbMVVD4jcNro1ilw==" spinCount="100000" sheet="1" objects="1" scenarios="1" formatColumns="0" formatRows="0" autoFilter="0"/>
  <autoFilter ref="C80:K249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  <hyperlink ref="F91" r:id="rId2" xr:uid="{00000000-0004-0000-0400-000001000000}"/>
    <hyperlink ref="F96" r:id="rId3" xr:uid="{00000000-0004-0000-0400-000002000000}"/>
    <hyperlink ref="F101" r:id="rId4" xr:uid="{00000000-0004-0000-0400-000003000000}"/>
    <hyperlink ref="F107" r:id="rId5" xr:uid="{00000000-0004-0000-0400-000004000000}"/>
    <hyperlink ref="F114" r:id="rId6" xr:uid="{00000000-0004-0000-0400-000005000000}"/>
    <hyperlink ref="F121" r:id="rId7" xr:uid="{00000000-0004-0000-0400-000006000000}"/>
    <hyperlink ref="F126" r:id="rId8" xr:uid="{00000000-0004-0000-0400-000007000000}"/>
    <hyperlink ref="F141" r:id="rId9" xr:uid="{00000000-0004-0000-0400-000008000000}"/>
    <hyperlink ref="F148" r:id="rId10" xr:uid="{00000000-0004-0000-0400-000009000000}"/>
    <hyperlink ref="F151" r:id="rId11" xr:uid="{00000000-0004-0000-0400-00000A000000}"/>
    <hyperlink ref="F156" r:id="rId12" xr:uid="{00000000-0004-0000-0400-00000B000000}"/>
    <hyperlink ref="F161" r:id="rId13" xr:uid="{00000000-0004-0000-0400-00000C000000}"/>
    <hyperlink ref="F170" r:id="rId14" xr:uid="{00000000-0004-0000-0400-00000D000000}"/>
    <hyperlink ref="F193" r:id="rId15" xr:uid="{00000000-0004-0000-0400-00000E000000}"/>
    <hyperlink ref="F198" r:id="rId16" xr:uid="{00000000-0004-0000-0400-00000F000000}"/>
    <hyperlink ref="F203" r:id="rId17" xr:uid="{00000000-0004-0000-0400-000010000000}"/>
    <hyperlink ref="F208" r:id="rId18" xr:uid="{00000000-0004-0000-0400-000011000000}"/>
    <hyperlink ref="F219" r:id="rId19" xr:uid="{00000000-0004-0000-0400-000012000000}"/>
    <hyperlink ref="F224" r:id="rId20" xr:uid="{00000000-0004-0000-0400-000013000000}"/>
    <hyperlink ref="F229" r:id="rId21" xr:uid="{00000000-0004-0000-0400-000014000000}"/>
    <hyperlink ref="F234" r:id="rId22" xr:uid="{00000000-0004-0000-0400-000015000000}"/>
    <hyperlink ref="F237" r:id="rId23" xr:uid="{00000000-0004-0000-0400-000016000000}"/>
    <hyperlink ref="F240" r:id="rId24" xr:uid="{00000000-0004-0000-0400-000017000000}"/>
    <hyperlink ref="F243" r:id="rId25" xr:uid="{00000000-0004-0000-0400-000018000000}"/>
    <hyperlink ref="F246" r:id="rId26" xr:uid="{00000000-0004-0000-0400-000019000000}"/>
    <hyperlink ref="F249" r:id="rId27" xr:uid="{00000000-0004-0000-0400-00001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2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1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5" t="str">
        <f>'Rekapitulace zakázky'!K6</f>
        <v>Údržba a opravy elektronických zabezpečovacích a slaboproudých systémů OŘ UNL 2025 - 2029</v>
      </c>
      <c r="F7" s="296"/>
      <c r="G7" s="296"/>
      <c r="H7" s="296"/>
      <c r="L7" s="19"/>
    </row>
    <row r="8" spans="2:46" s="1" customFormat="1" ht="12" customHeight="1">
      <c r="B8" s="31"/>
      <c r="D8" s="26" t="s">
        <v>97</v>
      </c>
      <c r="L8" s="31"/>
    </row>
    <row r="9" spans="2:46" s="1" customFormat="1" ht="16.5" customHeight="1">
      <c r="B9" s="31"/>
      <c r="E9" s="258" t="s">
        <v>1501</v>
      </c>
      <c r="F9" s="297"/>
      <c r="G9" s="297"/>
      <c r="H9" s="29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zakázky'!AN8</f>
        <v>23. 4. 2025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zakázky'!AN13</f>
        <v>Vyplň údaj</v>
      </c>
      <c r="L17" s="31"/>
    </row>
    <row r="18" spans="2:12" s="1" customFormat="1" ht="18" customHeight="1">
      <c r="B18" s="31"/>
      <c r="E18" s="298" t="str">
        <f>'Rekapitulace zakázky'!E14</f>
        <v>Vyplň údaj</v>
      </c>
      <c r="F18" s="279"/>
      <c r="G18" s="279"/>
      <c r="H18" s="279"/>
      <c r="I18" s="26" t="s">
        <v>29</v>
      </c>
      <c r="J18" s="27" t="str">
        <f>'Rekapitulace zakázky'!AN14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22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26</v>
      </c>
      <c r="J23" s="24" t="s">
        <v>27</v>
      </c>
      <c r="L23" s="31"/>
    </row>
    <row r="24" spans="2:12" s="1" customFormat="1" ht="18" customHeight="1">
      <c r="B24" s="31"/>
      <c r="E24" s="24" t="s">
        <v>28</v>
      </c>
      <c r="I24" s="26" t="s">
        <v>29</v>
      </c>
      <c r="J24" s="24" t="s">
        <v>30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38</v>
      </c>
      <c r="J30" s="62">
        <f>ROUND(J87,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7">
        <f>ROUND((SUM(BE87:BE140)),  2)</f>
        <v>0</v>
      </c>
      <c r="I33" s="88">
        <v>0.21</v>
      </c>
      <c r="J33" s="87">
        <f>ROUND(((SUM(BE87:BE140))*I33),  2)</f>
        <v>0</v>
      </c>
      <c r="L33" s="31"/>
    </row>
    <row r="34" spans="2:12" s="1" customFormat="1" ht="14.45" customHeight="1">
      <c r="B34" s="31"/>
      <c r="E34" s="26" t="s">
        <v>44</v>
      </c>
      <c r="F34" s="87">
        <f>ROUND((SUM(BF87:BF140)),  2)</f>
        <v>0</v>
      </c>
      <c r="I34" s="88">
        <v>0.15</v>
      </c>
      <c r="J34" s="87">
        <f>ROUND(((SUM(BF87:BF140))*I34),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7">
        <f>ROUND((SUM(BG87:BG140)),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7">
        <f>ROUND((SUM(BH87:BH140)),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7">
        <f>ROUND((SUM(BI87:BI140)),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48</v>
      </c>
      <c r="E39" s="53"/>
      <c r="F39" s="53"/>
      <c r="G39" s="91" t="s">
        <v>49</v>
      </c>
      <c r="H39" s="92" t="s">
        <v>50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5" t="str">
        <f>E7</f>
        <v>Údržba a opravy elektronických zabezpečovacích a slaboproudých systémů OŘ UNL 2025 - 2029</v>
      </c>
      <c r="F48" s="296"/>
      <c r="G48" s="296"/>
      <c r="H48" s="296"/>
      <c r="L48" s="31"/>
    </row>
    <row r="49" spans="2:47" s="1" customFormat="1" ht="12" customHeight="1">
      <c r="B49" s="31"/>
      <c r="C49" s="26" t="s">
        <v>97</v>
      </c>
      <c r="L49" s="31"/>
    </row>
    <row r="50" spans="2:47" s="1" customFormat="1" ht="16.5" customHeight="1">
      <c r="B50" s="31"/>
      <c r="E50" s="258" t="str">
        <f>E9</f>
        <v>05 - VRN</v>
      </c>
      <c r="F50" s="297"/>
      <c r="G50" s="297"/>
      <c r="H50" s="297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23. 4. 2025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Správa železnic, státní ortganizace</v>
      </c>
      <c r="I54" s="26" t="s">
        <v>33</v>
      </c>
      <c r="J54" s="29" t="str">
        <f>E21</f>
        <v xml:space="preserve"> </v>
      </c>
      <c r="L54" s="31"/>
    </row>
    <row r="55" spans="2:47" s="1" customFormat="1" ht="25.7" customHeight="1">
      <c r="B55" s="31"/>
      <c r="C55" s="26" t="s">
        <v>31</v>
      </c>
      <c r="F55" s="24" t="str">
        <f>IF(E18="","",E18)</f>
        <v>Vyplň údaj</v>
      </c>
      <c r="I55" s="26" t="s">
        <v>35</v>
      </c>
      <c r="J55" s="29" t="str">
        <f>E24</f>
        <v>Správa železnic, státní ortganizace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100</v>
      </c>
      <c r="D57" s="89"/>
      <c r="E57" s="89"/>
      <c r="F57" s="89"/>
      <c r="G57" s="89"/>
      <c r="H57" s="89"/>
      <c r="I57" s="89"/>
      <c r="J57" s="96" t="s">
        <v>101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70</v>
      </c>
      <c r="J59" s="62">
        <f>J87</f>
        <v>0</v>
      </c>
      <c r="L59" s="31"/>
      <c r="AU59" s="16" t="s">
        <v>102</v>
      </c>
    </row>
    <row r="60" spans="2:47" s="8" customFormat="1" ht="24.95" customHeight="1">
      <c r="B60" s="98"/>
      <c r="D60" s="99" t="s">
        <v>523</v>
      </c>
      <c r="E60" s="100"/>
      <c r="F60" s="100"/>
      <c r="G60" s="100"/>
      <c r="H60" s="100"/>
      <c r="I60" s="100"/>
      <c r="J60" s="101">
        <f>J88</f>
        <v>0</v>
      </c>
      <c r="L60" s="98"/>
    </row>
    <row r="61" spans="2:47" s="9" customFormat="1" ht="19.899999999999999" customHeight="1">
      <c r="B61" s="102"/>
      <c r="D61" s="103" t="s">
        <v>1502</v>
      </c>
      <c r="E61" s="104"/>
      <c r="F61" s="104"/>
      <c r="G61" s="104"/>
      <c r="H61" s="104"/>
      <c r="I61" s="104"/>
      <c r="J61" s="105">
        <f>J89</f>
        <v>0</v>
      </c>
      <c r="L61" s="102"/>
    </row>
    <row r="62" spans="2:47" s="8" customFormat="1" ht="24.95" customHeight="1">
      <c r="B62" s="98"/>
      <c r="D62" s="99" t="s">
        <v>1503</v>
      </c>
      <c r="E62" s="100"/>
      <c r="F62" s="100"/>
      <c r="G62" s="100"/>
      <c r="H62" s="100"/>
      <c r="I62" s="100"/>
      <c r="J62" s="101">
        <f>J92</f>
        <v>0</v>
      </c>
      <c r="L62" s="98"/>
    </row>
    <row r="63" spans="2:47" s="8" customFormat="1" ht="24.95" customHeight="1">
      <c r="B63" s="98"/>
      <c r="D63" s="99" t="s">
        <v>1504</v>
      </c>
      <c r="E63" s="100"/>
      <c r="F63" s="100"/>
      <c r="G63" s="100"/>
      <c r="H63" s="100"/>
      <c r="I63" s="100"/>
      <c r="J63" s="101">
        <f>J109</f>
        <v>0</v>
      </c>
      <c r="L63" s="98"/>
    </row>
    <row r="64" spans="2:47" s="9" customFormat="1" ht="19.899999999999999" customHeight="1">
      <c r="B64" s="102"/>
      <c r="D64" s="103" t="s">
        <v>1505</v>
      </c>
      <c r="E64" s="104"/>
      <c r="F64" s="104"/>
      <c r="G64" s="104"/>
      <c r="H64" s="104"/>
      <c r="I64" s="104"/>
      <c r="J64" s="105">
        <f>J110</f>
        <v>0</v>
      </c>
      <c r="L64" s="102"/>
    </row>
    <row r="65" spans="2:12" s="9" customFormat="1" ht="19.899999999999999" customHeight="1">
      <c r="B65" s="102"/>
      <c r="D65" s="103" t="s">
        <v>1506</v>
      </c>
      <c r="E65" s="104"/>
      <c r="F65" s="104"/>
      <c r="G65" s="104"/>
      <c r="H65" s="104"/>
      <c r="I65" s="104"/>
      <c r="J65" s="105">
        <f>J121</f>
        <v>0</v>
      </c>
      <c r="L65" s="102"/>
    </row>
    <row r="66" spans="2:12" s="9" customFormat="1" ht="19.899999999999999" customHeight="1">
      <c r="B66" s="102"/>
      <c r="D66" s="103" t="s">
        <v>1507</v>
      </c>
      <c r="E66" s="104"/>
      <c r="F66" s="104"/>
      <c r="G66" s="104"/>
      <c r="H66" s="104"/>
      <c r="I66" s="104"/>
      <c r="J66" s="105">
        <f>J125</f>
        <v>0</v>
      </c>
      <c r="L66" s="102"/>
    </row>
    <row r="67" spans="2:12" s="9" customFormat="1" ht="19.899999999999999" customHeight="1">
      <c r="B67" s="102"/>
      <c r="D67" s="103" t="s">
        <v>1508</v>
      </c>
      <c r="E67" s="104"/>
      <c r="F67" s="104"/>
      <c r="G67" s="104"/>
      <c r="H67" s="104"/>
      <c r="I67" s="104"/>
      <c r="J67" s="105">
        <f>J129</f>
        <v>0</v>
      </c>
      <c r="L67" s="102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106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295" t="str">
        <f>E7</f>
        <v>Údržba a opravy elektronických zabezpečovacích a slaboproudých systémů OŘ UNL 2025 - 2029</v>
      </c>
      <c r="F77" s="296"/>
      <c r="G77" s="296"/>
      <c r="H77" s="296"/>
      <c r="L77" s="31"/>
    </row>
    <row r="78" spans="2:12" s="1" customFormat="1" ht="12" customHeight="1">
      <c r="B78" s="31"/>
      <c r="C78" s="26" t="s">
        <v>97</v>
      </c>
      <c r="L78" s="31"/>
    </row>
    <row r="79" spans="2:12" s="1" customFormat="1" ht="16.5" customHeight="1">
      <c r="B79" s="31"/>
      <c r="E79" s="258" t="str">
        <f>E9</f>
        <v>05 - VRN</v>
      </c>
      <c r="F79" s="297"/>
      <c r="G79" s="297"/>
      <c r="H79" s="297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F12</f>
        <v xml:space="preserve"> </v>
      </c>
      <c r="I81" s="26" t="s">
        <v>23</v>
      </c>
      <c r="J81" s="48" t="str">
        <f>IF(J12="","",J12)</f>
        <v>23. 4. 2025</v>
      </c>
      <c r="L81" s="31"/>
    </row>
    <row r="82" spans="2:65" s="1" customFormat="1" ht="6.95" customHeight="1">
      <c r="B82" s="31"/>
      <c r="L82" s="31"/>
    </row>
    <row r="83" spans="2:65" s="1" customFormat="1" ht="15.2" customHeight="1">
      <c r="B83" s="31"/>
      <c r="C83" s="26" t="s">
        <v>25</v>
      </c>
      <c r="F83" s="24" t="str">
        <f>E15</f>
        <v>Správa železnic, státní ortganizace</v>
      </c>
      <c r="I83" s="26" t="s">
        <v>33</v>
      </c>
      <c r="J83" s="29" t="str">
        <f>E21</f>
        <v xml:space="preserve"> </v>
      </c>
      <c r="L83" s="31"/>
    </row>
    <row r="84" spans="2:65" s="1" customFormat="1" ht="25.7" customHeight="1">
      <c r="B84" s="31"/>
      <c r="C84" s="26" t="s">
        <v>31</v>
      </c>
      <c r="F84" s="24" t="str">
        <f>IF(E18="","",E18)</f>
        <v>Vyplň údaj</v>
      </c>
      <c r="I84" s="26" t="s">
        <v>35</v>
      </c>
      <c r="J84" s="29" t="str">
        <f>E24</f>
        <v>Správa železnic, státní ortganizace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06"/>
      <c r="C86" s="107" t="s">
        <v>107</v>
      </c>
      <c r="D86" s="108" t="s">
        <v>57</v>
      </c>
      <c r="E86" s="108" t="s">
        <v>53</v>
      </c>
      <c r="F86" s="108" t="s">
        <v>54</v>
      </c>
      <c r="G86" s="108" t="s">
        <v>108</v>
      </c>
      <c r="H86" s="108" t="s">
        <v>109</v>
      </c>
      <c r="I86" s="108" t="s">
        <v>110</v>
      </c>
      <c r="J86" s="108" t="s">
        <v>101</v>
      </c>
      <c r="K86" s="109" t="s">
        <v>111</v>
      </c>
      <c r="L86" s="106"/>
      <c r="M86" s="55" t="s">
        <v>19</v>
      </c>
      <c r="N86" s="56" t="s">
        <v>42</v>
      </c>
      <c r="O86" s="56" t="s">
        <v>112</v>
      </c>
      <c r="P86" s="56" t="s">
        <v>113</v>
      </c>
      <c r="Q86" s="56" t="s">
        <v>114</v>
      </c>
      <c r="R86" s="56" t="s">
        <v>115</v>
      </c>
      <c r="S86" s="56" t="s">
        <v>116</v>
      </c>
      <c r="T86" s="56" t="s">
        <v>117</v>
      </c>
      <c r="U86" s="57" t="s">
        <v>118</v>
      </c>
    </row>
    <row r="87" spans="2:65" s="1" customFormat="1" ht="22.9" customHeight="1">
      <c r="B87" s="31"/>
      <c r="C87" s="60" t="s">
        <v>119</v>
      </c>
      <c r="J87" s="110">
        <f>BK87</f>
        <v>0</v>
      </c>
      <c r="L87" s="31"/>
      <c r="M87" s="58"/>
      <c r="N87" s="49"/>
      <c r="O87" s="49"/>
      <c r="P87" s="111">
        <f>P88+P92+P109</f>
        <v>0</v>
      </c>
      <c r="Q87" s="49"/>
      <c r="R87" s="111">
        <f>R88+R92+R109</f>
        <v>0</v>
      </c>
      <c r="S87" s="49"/>
      <c r="T87" s="111">
        <f>T88+T92+T109</f>
        <v>0</v>
      </c>
      <c r="U87" s="50"/>
      <c r="AT87" s="16" t="s">
        <v>71</v>
      </c>
      <c r="AU87" s="16" t="s">
        <v>102</v>
      </c>
      <c r="BK87" s="112">
        <f>BK88+BK92+BK109</f>
        <v>0</v>
      </c>
    </row>
    <row r="88" spans="2:65" s="11" customFormat="1" ht="25.9" customHeight="1">
      <c r="B88" s="113"/>
      <c r="D88" s="114" t="s">
        <v>71</v>
      </c>
      <c r="E88" s="115" t="s">
        <v>138</v>
      </c>
      <c r="F88" s="115" t="s">
        <v>989</v>
      </c>
      <c r="I88" s="116"/>
      <c r="J88" s="117">
        <f>BK88</f>
        <v>0</v>
      </c>
      <c r="L88" s="113"/>
      <c r="M88" s="118"/>
      <c r="P88" s="119">
        <f>P89</f>
        <v>0</v>
      </c>
      <c r="R88" s="119">
        <f>R89</f>
        <v>0</v>
      </c>
      <c r="T88" s="119">
        <f>T89</f>
        <v>0</v>
      </c>
      <c r="U88" s="120"/>
      <c r="AR88" s="114" t="s">
        <v>339</v>
      </c>
      <c r="AT88" s="121" t="s">
        <v>71</v>
      </c>
      <c r="AU88" s="121" t="s">
        <v>72</v>
      </c>
      <c r="AY88" s="114" t="s">
        <v>122</v>
      </c>
      <c r="BK88" s="122">
        <f>BK89</f>
        <v>0</v>
      </c>
    </row>
    <row r="89" spans="2:65" s="11" customFormat="1" ht="22.9" customHeight="1">
      <c r="B89" s="113"/>
      <c r="D89" s="114" t="s">
        <v>71</v>
      </c>
      <c r="E89" s="123" t="s">
        <v>1509</v>
      </c>
      <c r="F89" s="123" t="s">
        <v>1510</v>
      </c>
      <c r="I89" s="116"/>
      <c r="J89" s="124">
        <f>BK89</f>
        <v>0</v>
      </c>
      <c r="L89" s="113"/>
      <c r="M89" s="118"/>
      <c r="P89" s="119">
        <f>SUM(P90:P91)</f>
        <v>0</v>
      </c>
      <c r="R89" s="119">
        <f>SUM(R90:R91)</f>
        <v>0</v>
      </c>
      <c r="T89" s="119">
        <f>SUM(T90:T91)</f>
        <v>0</v>
      </c>
      <c r="U89" s="120"/>
      <c r="AR89" s="114" t="s">
        <v>339</v>
      </c>
      <c r="AT89" s="121" t="s">
        <v>71</v>
      </c>
      <c r="AU89" s="121" t="s">
        <v>80</v>
      </c>
      <c r="AY89" s="114" t="s">
        <v>122</v>
      </c>
      <c r="BK89" s="122">
        <f>SUM(BK90:BK91)</f>
        <v>0</v>
      </c>
    </row>
    <row r="90" spans="2:65" s="1" customFormat="1" ht="16.5" customHeight="1">
      <c r="B90" s="31"/>
      <c r="C90" s="125" t="s">
        <v>80</v>
      </c>
      <c r="D90" s="125" t="s">
        <v>126</v>
      </c>
      <c r="E90" s="126" t="s">
        <v>1511</v>
      </c>
      <c r="F90" s="127" t="s">
        <v>1512</v>
      </c>
      <c r="G90" s="128" t="s">
        <v>1513</v>
      </c>
      <c r="H90" s="129">
        <v>40</v>
      </c>
      <c r="I90" s="130"/>
      <c r="J90" s="131">
        <f>ROUND(I90*H90,2)</f>
        <v>0</v>
      </c>
      <c r="K90" s="127" t="s">
        <v>19</v>
      </c>
      <c r="L90" s="31"/>
      <c r="M90" s="132" t="s">
        <v>19</v>
      </c>
      <c r="N90" s="133" t="s">
        <v>43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4">
        <f>S90*H90</f>
        <v>0</v>
      </c>
      <c r="U90" s="135" t="s">
        <v>19</v>
      </c>
      <c r="AR90" s="136" t="s">
        <v>204</v>
      </c>
      <c r="AT90" s="136" t="s">
        <v>126</v>
      </c>
      <c r="AU90" s="136" t="s">
        <v>82</v>
      </c>
      <c r="AY90" s="16" t="s">
        <v>122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6" t="s">
        <v>80</v>
      </c>
      <c r="BK90" s="137">
        <f>ROUND(I90*H90,2)</f>
        <v>0</v>
      </c>
      <c r="BL90" s="16" t="s">
        <v>204</v>
      </c>
      <c r="BM90" s="136" t="s">
        <v>1514</v>
      </c>
    </row>
    <row r="91" spans="2:65" s="1" customFormat="1" ht="11.25">
      <c r="B91" s="31"/>
      <c r="D91" s="138" t="s">
        <v>133</v>
      </c>
      <c r="F91" s="139" t="s">
        <v>1512</v>
      </c>
      <c r="I91" s="140"/>
      <c r="L91" s="31"/>
      <c r="M91" s="141"/>
      <c r="U91" s="52"/>
      <c r="AT91" s="16" t="s">
        <v>133</v>
      </c>
      <c r="AU91" s="16" t="s">
        <v>82</v>
      </c>
    </row>
    <row r="92" spans="2:65" s="11" customFormat="1" ht="25.9" customHeight="1">
      <c r="B92" s="113"/>
      <c r="D92" s="114" t="s">
        <v>71</v>
      </c>
      <c r="E92" s="115" t="s">
        <v>1515</v>
      </c>
      <c r="F92" s="115" t="s">
        <v>1516</v>
      </c>
      <c r="I92" s="116"/>
      <c r="J92" s="117">
        <f>BK92</f>
        <v>0</v>
      </c>
      <c r="L92" s="113"/>
      <c r="M92" s="118"/>
      <c r="P92" s="119">
        <f>SUM(P93:P108)</f>
        <v>0</v>
      </c>
      <c r="R92" s="119">
        <f>SUM(R93:R108)</f>
        <v>0</v>
      </c>
      <c r="T92" s="119">
        <f>SUM(T93:T108)</f>
        <v>0</v>
      </c>
      <c r="U92" s="120"/>
      <c r="AR92" s="114" t="s">
        <v>146</v>
      </c>
      <c r="AT92" s="121" t="s">
        <v>71</v>
      </c>
      <c r="AU92" s="121" t="s">
        <v>72</v>
      </c>
      <c r="AY92" s="114" t="s">
        <v>122</v>
      </c>
      <c r="BK92" s="122">
        <f>SUM(BK93:BK108)</f>
        <v>0</v>
      </c>
    </row>
    <row r="93" spans="2:65" s="1" customFormat="1" ht="16.5" customHeight="1">
      <c r="B93" s="31"/>
      <c r="C93" s="125" t="s">
        <v>1267</v>
      </c>
      <c r="D93" s="125" t="s">
        <v>126</v>
      </c>
      <c r="E93" s="126" t="s">
        <v>1517</v>
      </c>
      <c r="F93" s="127" t="s">
        <v>1518</v>
      </c>
      <c r="G93" s="128" t="s">
        <v>1519</v>
      </c>
      <c r="H93" s="129">
        <v>96</v>
      </c>
      <c r="I93" s="130"/>
      <c r="J93" s="131">
        <f>ROUND(I93*H93,2)</f>
        <v>0</v>
      </c>
      <c r="K93" s="127" t="s">
        <v>276</v>
      </c>
      <c r="L93" s="31"/>
      <c r="M93" s="132" t="s">
        <v>19</v>
      </c>
      <c r="N93" s="133" t="s">
        <v>43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4">
        <f>S93*H93</f>
        <v>0</v>
      </c>
      <c r="U93" s="135" t="s">
        <v>19</v>
      </c>
      <c r="AR93" s="136" t="s">
        <v>1520</v>
      </c>
      <c r="AT93" s="136" t="s">
        <v>126</v>
      </c>
      <c r="AU93" s="136" t="s">
        <v>80</v>
      </c>
      <c r="AY93" s="16" t="s">
        <v>122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6" t="s">
        <v>80</v>
      </c>
      <c r="BK93" s="137">
        <f>ROUND(I93*H93,2)</f>
        <v>0</v>
      </c>
      <c r="BL93" s="16" t="s">
        <v>1520</v>
      </c>
      <c r="BM93" s="136" t="s">
        <v>1521</v>
      </c>
    </row>
    <row r="94" spans="2:65" s="1" customFormat="1" ht="11.25">
      <c r="B94" s="31"/>
      <c r="D94" s="138" t="s">
        <v>133</v>
      </c>
      <c r="F94" s="139" t="s">
        <v>1522</v>
      </c>
      <c r="I94" s="140"/>
      <c r="L94" s="31"/>
      <c r="M94" s="141"/>
      <c r="U94" s="52"/>
      <c r="AT94" s="16" t="s">
        <v>133</v>
      </c>
      <c r="AU94" s="16" t="s">
        <v>80</v>
      </c>
    </row>
    <row r="95" spans="2:65" s="1" customFormat="1" ht="11.25">
      <c r="B95" s="31"/>
      <c r="D95" s="142" t="s">
        <v>135</v>
      </c>
      <c r="F95" s="143" t="s">
        <v>1523</v>
      </c>
      <c r="I95" s="140"/>
      <c r="L95" s="31"/>
      <c r="M95" s="141"/>
      <c r="U95" s="52"/>
      <c r="AT95" s="16" t="s">
        <v>135</v>
      </c>
      <c r="AU95" s="16" t="s">
        <v>80</v>
      </c>
    </row>
    <row r="96" spans="2:65" s="12" customFormat="1" ht="11.25">
      <c r="B96" s="154"/>
      <c r="D96" s="138" t="s">
        <v>143</v>
      </c>
      <c r="E96" s="155" t="s">
        <v>19</v>
      </c>
      <c r="F96" s="156" t="s">
        <v>1524</v>
      </c>
      <c r="H96" s="157">
        <v>96</v>
      </c>
      <c r="I96" s="158"/>
      <c r="L96" s="154"/>
      <c r="M96" s="159"/>
      <c r="U96" s="160"/>
      <c r="AT96" s="155" t="s">
        <v>143</v>
      </c>
      <c r="AU96" s="155" t="s">
        <v>80</v>
      </c>
      <c r="AV96" s="12" t="s">
        <v>82</v>
      </c>
      <c r="AW96" s="12" t="s">
        <v>34</v>
      </c>
      <c r="AX96" s="12" t="s">
        <v>80</v>
      </c>
      <c r="AY96" s="155" t="s">
        <v>122</v>
      </c>
    </row>
    <row r="97" spans="2:65" s="1" customFormat="1" ht="16.5" customHeight="1">
      <c r="B97" s="31"/>
      <c r="C97" s="125" t="s">
        <v>1273</v>
      </c>
      <c r="D97" s="125" t="s">
        <v>126</v>
      </c>
      <c r="E97" s="126" t="s">
        <v>1525</v>
      </c>
      <c r="F97" s="127" t="s">
        <v>1526</v>
      </c>
      <c r="G97" s="128" t="s">
        <v>1519</v>
      </c>
      <c r="H97" s="129">
        <v>384</v>
      </c>
      <c r="I97" s="130"/>
      <c r="J97" s="131">
        <f>ROUND(I97*H97,2)</f>
        <v>0</v>
      </c>
      <c r="K97" s="127" t="s">
        <v>276</v>
      </c>
      <c r="L97" s="31"/>
      <c r="M97" s="132" t="s">
        <v>19</v>
      </c>
      <c r="N97" s="133" t="s">
        <v>43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4">
        <f>S97*H97</f>
        <v>0</v>
      </c>
      <c r="U97" s="135" t="s">
        <v>19</v>
      </c>
      <c r="AR97" s="136" t="s">
        <v>1520</v>
      </c>
      <c r="AT97" s="136" t="s">
        <v>126</v>
      </c>
      <c r="AU97" s="136" t="s">
        <v>80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80</v>
      </c>
      <c r="BK97" s="137">
        <f>ROUND(I97*H97,2)</f>
        <v>0</v>
      </c>
      <c r="BL97" s="16" t="s">
        <v>1520</v>
      </c>
      <c r="BM97" s="136" t="s">
        <v>1527</v>
      </c>
    </row>
    <row r="98" spans="2:65" s="1" customFormat="1" ht="11.25">
      <c r="B98" s="31"/>
      <c r="D98" s="138" t="s">
        <v>133</v>
      </c>
      <c r="F98" s="139" t="s">
        <v>1528</v>
      </c>
      <c r="I98" s="140"/>
      <c r="L98" s="31"/>
      <c r="M98" s="141"/>
      <c r="U98" s="52"/>
      <c r="AT98" s="16" t="s">
        <v>133</v>
      </c>
      <c r="AU98" s="16" t="s">
        <v>80</v>
      </c>
    </row>
    <row r="99" spans="2:65" s="1" customFormat="1" ht="11.25">
      <c r="B99" s="31"/>
      <c r="D99" s="142" t="s">
        <v>135</v>
      </c>
      <c r="F99" s="143" t="s">
        <v>1529</v>
      </c>
      <c r="I99" s="140"/>
      <c r="L99" s="31"/>
      <c r="M99" s="141"/>
      <c r="U99" s="52"/>
      <c r="AT99" s="16" t="s">
        <v>135</v>
      </c>
      <c r="AU99" s="16" t="s">
        <v>80</v>
      </c>
    </row>
    <row r="100" spans="2:65" s="12" customFormat="1" ht="11.25">
      <c r="B100" s="154"/>
      <c r="D100" s="138" t="s">
        <v>143</v>
      </c>
      <c r="E100" s="155" t="s">
        <v>19</v>
      </c>
      <c r="F100" s="156" t="s">
        <v>1530</v>
      </c>
      <c r="H100" s="157">
        <v>384</v>
      </c>
      <c r="I100" s="158"/>
      <c r="L100" s="154"/>
      <c r="M100" s="159"/>
      <c r="U100" s="160"/>
      <c r="AT100" s="155" t="s">
        <v>143</v>
      </c>
      <c r="AU100" s="155" t="s">
        <v>80</v>
      </c>
      <c r="AV100" s="12" t="s">
        <v>82</v>
      </c>
      <c r="AW100" s="12" t="s">
        <v>34</v>
      </c>
      <c r="AX100" s="12" t="s">
        <v>80</v>
      </c>
      <c r="AY100" s="155" t="s">
        <v>122</v>
      </c>
    </row>
    <row r="101" spans="2:65" s="1" customFormat="1" ht="16.5" customHeight="1">
      <c r="B101" s="31"/>
      <c r="C101" s="125" t="s">
        <v>1277</v>
      </c>
      <c r="D101" s="125" t="s">
        <v>126</v>
      </c>
      <c r="E101" s="126" t="s">
        <v>1531</v>
      </c>
      <c r="F101" s="127" t="s">
        <v>1532</v>
      </c>
      <c r="G101" s="128" t="s">
        <v>1519</v>
      </c>
      <c r="H101" s="129">
        <v>192</v>
      </c>
      <c r="I101" s="130"/>
      <c r="J101" s="131">
        <f>ROUND(I101*H101,2)</f>
        <v>0</v>
      </c>
      <c r="K101" s="127" t="s">
        <v>276</v>
      </c>
      <c r="L101" s="31"/>
      <c r="M101" s="132" t="s">
        <v>19</v>
      </c>
      <c r="N101" s="133" t="s">
        <v>43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4">
        <f>S101*H101</f>
        <v>0</v>
      </c>
      <c r="U101" s="135" t="s">
        <v>19</v>
      </c>
      <c r="AR101" s="136" t="s">
        <v>1520</v>
      </c>
      <c r="AT101" s="136" t="s">
        <v>126</v>
      </c>
      <c r="AU101" s="136" t="s">
        <v>80</v>
      </c>
      <c r="AY101" s="16" t="s">
        <v>122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6" t="s">
        <v>80</v>
      </c>
      <c r="BK101" s="137">
        <f>ROUND(I101*H101,2)</f>
        <v>0</v>
      </c>
      <c r="BL101" s="16" t="s">
        <v>1520</v>
      </c>
      <c r="BM101" s="136" t="s">
        <v>1533</v>
      </c>
    </row>
    <row r="102" spans="2:65" s="1" customFormat="1" ht="11.25">
      <c r="B102" s="31"/>
      <c r="D102" s="138" t="s">
        <v>133</v>
      </c>
      <c r="F102" s="139" t="s">
        <v>1534</v>
      </c>
      <c r="I102" s="140"/>
      <c r="L102" s="31"/>
      <c r="M102" s="141"/>
      <c r="U102" s="52"/>
      <c r="AT102" s="16" t="s">
        <v>133</v>
      </c>
      <c r="AU102" s="16" t="s">
        <v>80</v>
      </c>
    </row>
    <row r="103" spans="2:65" s="1" customFormat="1" ht="11.25">
      <c r="B103" s="31"/>
      <c r="D103" s="142" t="s">
        <v>135</v>
      </c>
      <c r="F103" s="143" t="s">
        <v>1535</v>
      </c>
      <c r="I103" s="140"/>
      <c r="L103" s="31"/>
      <c r="M103" s="141"/>
      <c r="U103" s="52"/>
      <c r="AT103" s="16" t="s">
        <v>135</v>
      </c>
      <c r="AU103" s="16" t="s">
        <v>80</v>
      </c>
    </row>
    <row r="104" spans="2:65" s="12" customFormat="1" ht="11.25">
      <c r="B104" s="154"/>
      <c r="D104" s="138" t="s">
        <v>143</v>
      </c>
      <c r="E104" s="155" t="s">
        <v>19</v>
      </c>
      <c r="F104" s="156" t="s">
        <v>1536</v>
      </c>
      <c r="H104" s="157">
        <v>192</v>
      </c>
      <c r="I104" s="158"/>
      <c r="L104" s="154"/>
      <c r="M104" s="159"/>
      <c r="U104" s="160"/>
      <c r="AT104" s="155" t="s">
        <v>143</v>
      </c>
      <c r="AU104" s="155" t="s">
        <v>80</v>
      </c>
      <c r="AV104" s="12" t="s">
        <v>82</v>
      </c>
      <c r="AW104" s="12" t="s">
        <v>34</v>
      </c>
      <c r="AX104" s="12" t="s">
        <v>80</v>
      </c>
      <c r="AY104" s="155" t="s">
        <v>122</v>
      </c>
    </row>
    <row r="105" spans="2:65" s="1" customFormat="1" ht="16.5" customHeight="1">
      <c r="B105" s="31"/>
      <c r="C105" s="125" t="s">
        <v>1281</v>
      </c>
      <c r="D105" s="125" t="s">
        <v>126</v>
      </c>
      <c r="E105" s="126" t="s">
        <v>1537</v>
      </c>
      <c r="F105" s="127" t="s">
        <v>1538</v>
      </c>
      <c r="G105" s="128" t="s">
        <v>1519</v>
      </c>
      <c r="H105" s="129">
        <v>384</v>
      </c>
      <c r="I105" s="130"/>
      <c r="J105" s="131">
        <f>ROUND(I105*H105,2)</f>
        <v>0</v>
      </c>
      <c r="K105" s="127" t="s">
        <v>276</v>
      </c>
      <c r="L105" s="31"/>
      <c r="M105" s="132" t="s">
        <v>19</v>
      </c>
      <c r="N105" s="133" t="s">
        <v>43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4">
        <f>S105*H105</f>
        <v>0</v>
      </c>
      <c r="U105" s="135" t="s">
        <v>19</v>
      </c>
      <c r="AR105" s="136" t="s">
        <v>1520</v>
      </c>
      <c r="AT105" s="136" t="s">
        <v>126</v>
      </c>
      <c r="AU105" s="136" t="s">
        <v>80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80</v>
      </c>
      <c r="BK105" s="137">
        <f>ROUND(I105*H105,2)</f>
        <v>0</v>
      </c>
      <c r="BL105" s="16" t="s">
        <v>1520</v>
      </c>
      <c r="BM105" s="136" t="s">
        <v>1539</v>
      </c>
    </row>
    <row r="106" spans="2:65" s="1" customFormat="1" ht="11.25">
      <c r="B106" s="31"/>
      <c r="D106" s="138" t="s">
        <v>133</v>
      </c>
      <c r="F106" s="139" t="s">
        <v>1540</v>
      </c>
      <c r="I106" s="140"/>
      <c r="L106" s="31"/>
      <c r="M106" s="141"/>
      <c r="U106" s="52"/>
      <c r="AT106" s="16" t="s">
        <v>133</v>
      </c>
      <c r="AU106" s="16" t="s">
        <v>80</v>
      </c>
    </row>
    <row r="107" spans="2:65" s="1" customFormat="1" ht="11.25">
      <c r="B107" s="31"/>
      <c r="D107" s="142" t="s">
        <v>135</v>
      </c>
      <c r="F107" s="143" t="s">
        <v>1541</v>
      </c>
      <c r="I107" s="140"/>
      <c r="L107" s="31"/>
      <c r="M107" s="141"/>
      <c r="U107" s="52"/>
      <c r="AT107" s="16" t="s">
        <v>135</v>
      </c>
      <c r="AU107" s="16" t="s">
        <v>80</v>
      </c>
    </row>
    <row r="108" spans="2:65" s="12" customFormat="1" ht="11.25">
      <c r="B108" s="154"/>
      <c r="D108" s="138" t="s">
        <v>143</v>
      </c>
      <c r="E108" s="155" t="s">
        <v>19</v>
      </c>
      <c r="F108" s="156" t="s">
        <v>1530</v>
      </c>
      <c r="H108" s="157">
        <v>384</v>
      </c>
      <c r="I108" s="158"/>
      <c r="L108" s="154"/>
      <c r="M108" s="159"/>
      <c r="U108" s="160"/>
      <c r="AT108" s="155" t="s">
        <v>143</v>
      </c>
      <c r="AU108" s="155" t="s">
        <v>80</v>
      </c>
      <c r="AV108" s="12" t="s">
        <v>82</v>
      </c>
      <c r="AW108" s="12" t="s">
        <v>34</v>
      </c>
      <c r="AX108" s="12" t="s">
        <v>80</v>
      </c>
      <c r="AY108" s="155" t="s">
        <v>122</v>
      </c>
    </row>
    <row r="109" spans="2:65" s="11" customFormat="1" ht="25.9" customHeight="1">
      <c r="B109" s="113"/>
      <c r="D109" s="114" t="s">
        <v>71</v>
      </c>
      <c r="E109" s="115" t="s">
        <v>93</v>
      </c>
      <c r="F109" s="115" t="s">
        <v>1542</v>
      </c>
      <c r="I109" s="116"/>
      <c r="J109" s="117">
        <f>BK109</f>
        <v>0</v>
      </c>
      <c r="L109" s="113"/>
      <c r="M109" s="118"/>
      <c r="P109" s="119">
        <f>P110+P121+P125+P129</f>
        <v>0</v>
      </c>
      <c r="R109" s="119">
        <f>R110+R121+R125+R129</f>
        <v>0</v>
      </c>
      <c r="T109" s="119">
        <f>T110+T121+T125+T129</f>
        <v>0</v>
      </c>
      <c r="U109" s="120"/>
      <c r="AR109" s="114" t="s">
        <v>1246</v>
      </c>
      <c r="AT109" s="121" t="s">
        <v>71</v>
      </c>
      <c r="AU109" s="121" t="s">
        <v>72</v>
      </c>
      <c r="AY109" s="114" t="s">
        <v>122</v>
      </c>
      <c r="BK109" s="122">
        <f>BK110+BK121+BK125+BK129</f>
        <v>0</v>
      </c>
    </row>
    <row r="110" spans="2:65" s="11" customFormat="1" ht="22.9" customHeight="1">
      <c r="B110" s="113"/>
      <c r="D110" s="114" t="s">
        <v>71</v>
      </c>
      <c r="E110" s="123" t="s">
        <v>1543</v>
      </c>
      <c r="F110" s="123" t="s">
        <v>1544</v>
      </c>
      <c r="I110" s="116"/>
      <c r="J110" s="124">
        <f>BK110</f>
        <v>0</v>
      </c>
      <c r="L110" s="113"/>
      <c r="M110" s="118"/>
      <c r="P110" s="119">
        <f>SUM(P111:P120)</f>
        <v>0</v>
      </c>
      <c r="R110" s="119">
        <f>SUM(R111:R120)</f>
        <v>0</v>
      </c>
      <c r="T110" s="119">
        <f>SUM(T111:T120)</f>
        <v>0</v>
      </c>
      <c r="U110" s="120"/>
      <c r="AR110" s="114" t="s">
        <v>1246</v>
      </c>
      <c r="AT110" s="121" t="s">
        <v>71</v>
      </c>
      <c r="AU110" s="121" t="s">
        <v>80</v>
      </c>
      <c r="AY110" s="114" t="s">
        <v>122</v>
      </c>
      <c r="BK110" s="122">
        <f>SUM(BK111:BK120)</f>
        <v>0</v>
      </c>
    </row>
    <row r="111" spans="2:65" s="1" customFormat="1" ht="16.5" customHeight="1">
      <c r="B111" s="31"/>
      <c r="C111" s="125" t="s">
        <v>339</v>
      </c>
      <c r="D111" s="125" t="s">
        <v>126</v>
      </c>
      <c r="E111" s="126" t="s">
        <v>1545</v>
      </c>
      <c r="F111" s="127" t="s">
        <v>1546</v>
      </c>
      <c r="G111" s="128" t="s">
        <v>1513</v>
      </c>
      <c r="H111" s="129">
        <v>40</v>
      </c>
      <c r="I111" s="130"/>
      <c r="J111" s="131">
        <f>ROUND(I111*H111,2)</f>
        <v>0</v>
      </c>
      <c r="K111" s="127" t="s">
        <v>276</v>
      </c>
      <c r="L111" s="31"/>
      <c r="M111" s="132" t="s">
        <v>19</v>
      </c>
      <c r="N111" s="133" t="s">
        <v>43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4">
        <f>S111*H111</f>
        <v>0</v>
      </c>
      <c r="U111" s="135" t="s">
        <v>19</v>
      </c>
      <c r="AR111" s="136" t="s">
        <v>146</v>
      </c>
      <c r="AT111" s="136" t="s">
        <v>126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80</v>
      </c>
      <c r="BK111" s="137">
        <f>ROUND(I111*H111,2)</f>
        <v>0</v>
      </c>
      <c r="BL111" s="16" t="s">
        <v>146</v>
      </c>
      <c r="BM111" s="136" t="s">
        <v>1547</v>
      </c>
    </row>
    <row r="112" spans="2:65" s="1" customFormat="1" ht="11.25">
      <c r="B112" s="31"/>
      <c r="D112" s="138" t="s">
        <v>133</v>
      </c>
      <c r="F112" s="139" t="s">
        <v>1546</v>
      </c>
      <c r="I112" s="140"/>
      <c r="L112" s="31"/>
      <c r="M112" s="141"/>
      <c r="U112" s="52"/>
      <c r="AT112" s="16" t="s">
        <v>133</v>
      </c>
      <c r="AU112" s="16" t="s">
        <v>82</v>
      </c>
    </row>
    <row r="113" spans="2:65" s="1" customFormat="1" ht="11.25">
      <c r="B113" s="31"/>
      <c r="D113" s="142" t="s">
        <v>135</v>
      </c>
      <c r="F113" s="143" t="s">
        <v>1548</v>
      </c>
      <c r="I113" s="140"/>
      <c r="L113" s="31"/>
      <c r="M113" s="141"/>
      <c r="U113" s="52"/>
      <c r="AT113" s="16" t="s">
        <v>135</v>
      </c>
      <c r="AU113" s="16" t="s">
        <v>82</v>
      </c>
    </row>
    <row r="114" spans="2:65" s="1" customFormat="1" ht="16.5" customHeight="1">
      <c r="B114" s="31"/>
      <c r="C114" s="125" t="s">
        <v>146</v>
      </c>
      <c r="D114" s="125" t="s">
        <v>126</v>
      </c>
      <c r="E114" s="126" t="s">
        <v>1549</v>
      </c>
      <c r="F114" s="127" t="s">
        <v>1550</v>
      </c>
      <c r="G114" s="128" t="s">
        <v>1513</v>
      </c>
      <c r="H114" s="129">
        <v>40</v>
      </c>
      <c r="I114" s="130"/>
      <c r="J114" s="131">
        <f>ROUND(I114*H114,2)</f>
        <v>0</v>
      </c>
      <c r="K114" s="127" t="s">
        <v>276</v>
      </c>
      <c r="L114" s="31"/>
      <c r="M114" s="132" t="s">
        <v>19</v>
      </c>
      <c r="N114" s="133" t="s">
        <v>43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4">
        <f>S114*H114</f>
        <v>0</v>
      </c>
      <c r="U114" s="135" t="s">
        <v>19</v>
      </c>
      <c r="AR114" s="136" t="s">
        <v>146</v>
      </c>
      <c r="AT114" s="136" t="s">
        <v>126</v>
      </c>
      <c r="AU114" s="136" t="s">
        <v>82</v>
      </c>
      <c r="AY114" s="16" t="s">
        <v>122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6" t="s">
        <v>80</v>
      </c>
      <c r="BK114" s="137">
        <f>ROUND(I114*H114,2)</f>
        <v>0</v>
      </c>
      <c r="BL114" s="16" t="s">
        <v>146</v>
      </c>
      <c r="BM114" s="136" t="s">
        <v>1551</v>
      </c>
    </row>
    <row r="115" spans="2:65" s="1" customFormat="1" ht="11.25">
      <c r="B115" s="31"/>
      <c r="D115" s="138" t="s">
        <v>133</v>
      </c>
      <c r="F115" s="139" t="s">
        <v>1550</v>
      </c>
      <c r="I115" s="140"/>
      <c r="L115" s="31"/>
      <c r="M115" s="141"/>
      <c r="U115" s="52"/>
      <c r="AT115" s="16" t="s">
        <v>133</v>
      </c>
      <c r="AU115" s="16" t="s">
        <v>82</v>
      </c>
    </row>
    <row r="116" spans="2:65" s="1" customFormat="1" ht="11.25">
      <c r="B116" s="31"/>
      <c r="D116" s="142" t="s">
        <v>135</v>
      </c>
      <c r="F116" s="143" t="s">
        <v>1552</v>
      </c>
      <c r="I116" s="140"/>
      <c r="L116" s="31"/>
      <c r="M116" s="141"/>
      <c r="U116" s="52"/>
      <c r="AT116" s="16" t="s">
        <v>135</v>
      </c>
      <c r="AU116" s="16" t="s">
        <v>82</v>
      </c>
    </row>
    <row r="117" spans="2:65" s="1" customFormat="1" ht="16.5" customHeight="1">
      <c r="B117" s="31"/>
      <c r="C117" s="125" t="s">
        <v>1291</v>
      </c>
      <c r="D117" s="125" t="s">
        <v>126</v>
      </c>
      <c r="E117" s="126" t="s">
        <v>1553</v>
      </c>
      <c r="F117" s="127" t="s">
        <v>1554</v>
      </c>
      <c r="G117" s="128" t="s">
        <v>1513</v>
      </c>
      <c r="H117" s="129">
        <v>100</v>
      </c>
      <c r="I117" s="130"/>
      <c r="J117" s="131">
        <f>ROUND(I117*H117,2)</f>
        <v>0</v>
      </c>
      <c r="K117" s="127" t="s">
        <v>276</v>
      </c>
      <c r="L117" s="31"/>
      <c r="M117" s="132" t="s">
        <v>19</v>
      </c>
      <c r="N117" s="133" t="s">
        <v>43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4">
        <f>S117*H117</f>
        <v>0</v>
      </c>
      <c r="U117" s="135" t="s">
        <v>19</v>
      </c>
      <c r="AR117" s="136" t="s">
        <v>1555</v>
      </c>
      <c r="AT117" s="136" t="s">
        <v>126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80</v>
      </c>
      <c r="BK117" s="137">
        <f>ROUND(I117*H117,2)</f>
        <v>0</v>
      </c>
      <c r="BL117" s="16" t="s">
        <v>1555</v>
      </c>
      <c r="BM117" s="136" t="s">
        <v>1556</v>
      </c>
    </row>
    <row r="118" spans="2:65" s="1" customFormat="1" ht="11.25">
      <c r="B118" s="31"/>
      <c r="D118" s="138" t="s">
        <v>133</v>
      </c>
      <c r="F118" s="139" t="s">
        <v>1554</v>
      </c>
      <c r="I118" s="140"/>
      <c r="L118" s="31"/>
      <c r="M118" s="141"/>
      <c r="U118" s="52"/>
      <c r="AT118" s="16" t="s">
        <v>133</v>
      </c>
      <c r="AU118" s="16" t="s">
        <v>82</v>
      </c>
    </row>
    <row r="119" spans="2:65" s="1" customFormat="1" ht="11.25">
      <c r="B119" s="31"/>
      <c r="D119" s="142" t="s">
        <v>135</v>
      </c>
      <c r="F119" s="143" t="s">
        <v>1557</v>
      </c>
      <c r="I119" s="140"/>
      <c r="L119" s="31"/>
      <c r="M119" s="141"/>
      <c r="U119" s="52"/>
      <c r="AT119" s="16" t="s">
        <v>135</v>
      </c>
      <c r="AU119" s="16" t="s">
        <v>82</v>
      </c>
    </row>
    <row r="120" spans="2:65" s="12" customFormat="1" ht="11.25">
      <c r="B120" s="154"/>
      <c r="D120" s="138" t="s">
        <v>143</v>
      </c>
      <c r="E120" s="155" t="s">
        <v>19</v>
      </c>
      <c r="F120" s="156" t="s">
        <v>1558</v>
      </c>
      <c r="H120" s="157">
        <v>100</v>
      </c>
      <c r="I120" s="158"/>
      <c r="L120" s="154"/>
      <c r="M120" s="159"/>
      <c r="U120" s="160"/>
      <c r="AT120" s="155" t="s">
        <v>143</v>
      </c>
      <c r="AU120" s="155" t="s">
        <v>82</v>
      </c>
      <c r="AV120" s="12" t="s">
        <v>82</v>
      </c>
      <c r="AW120" s="12" t="s">
        <v>34</v>
      </c>
      <c r="AX120" s="12" t="s">
        <v>80</v>
      </c>
      <c r="AY120" s="155" t="s">
        <v>122</v>
      </c>
    </row>
    <row r="121" spans="2:65" s="11" customFormat="1" ht="22.9" customHeight="1">
      <c r="B121" s="113"/>
      <c r="D121" s="114" t="s">
        <v>71</v>
      </c>
      <c r="E121" s="123" t="s">
        <v>1559</v>
      </c>
      <c r="F121" s="123" t="s">
        <v>1560</v>
      </c>
      <c r="I121" s="116"/>
      <c r="J121" s="124">
        <f>BK121</f>
        <v>0</v>
      </c>
      <c r="L121" s="113"/>
      <c r="M121" s="118"/>
      <c r="P121" s="119">
        <f>SUM(P122:P124)</f>
        <v>0</v>
      </c>
      <c r="R121" s="119">
        <f>SUM(R122:R124)</f>
        <v>0</v>
      </c>
      <c r="T121" s="119">
        <f>SUM(T122:T124)</f>
        <v>0</v>
      </c>
      <c r="U121" s="120"/>
      <c r="AR121" s="114" t="s">
        <v>1246</v>
      </c>
      <c r="AT121" s="121" t="s">
        <v>71</v>
      </c>
      <c r="AU121" s="121" t="s">
        <v>80</v>
      </c>
      <c r="AY121" s="114" t="s">
        <v>122</v>
      </c>
      <c r="BK121" s="122">
        <f>SUM(BK122:BK124)</f>
        <v>0</v>
      </c>
    </row>
    <row r="122" spans="2:65" s="1" customFormat="1" ht="16.5" customHeight="1">
      <c r="B122" s="31"/>
      <c r="C122" s="125" t="s">
        <v>82</v>
      </c>
      <c r="D122" s="125" t="s">
        <v>126</v>
      </c>
      <c r="E122" s="126" t="s">
        <v>1561</v>
      </c>
      <c r="F122" s="127" t="s">
        <v>1562</v>
      </c>
      <c r="G122" s="128" t="s">
        <v>1513</v>
      </c>
      <c r="H122" s="129">
        <v>40</v>
      </c>
      <c r="I122" s="130"/>
      <c r="J122" s="131">
        <f>ROUND(I122*H122,2)</f>
        <v>0</v>
      </c>
      <c r="K122" s="127" t="s">
        <v>276</v>
      </c>
      <c r="L122" s="31"/>
      <c r="M122" s="132" t="s">
        <v>19</v>
      </c>
      <c r="N122" s="133" t="s">
        <v>43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4">
        <f>S122*H122</f>
        <v>0</v>
      </c>
      <c r="U122" s="135" t="s">
        <v>19</v>
      </c>
      <c r="AR122" s="136" t="s">
        <v>146</v>
      </c>
      <c r="AT122" s="136" t="s">
        <v>126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80</v>
      </c>
      <c r="BK122" s="137">
        <f>ROUND(I122*H122,2)</f>
        <v>0</v>
      </c>
      <c r="BL122" s="16" t="s">
        <v>146</v>
      </c>
      <c r="BM122" s="136" t="s">
        <v>1563</v>
      </c>
    </row>
    <row r="123" spans="2:65" s="1" customFormat="1" ht="11.25">
      <c r="B123" s="31"/>
      <c r="D123" s="138" t="s">
        <v>133</v>
      </c>
      <c r="F123" s="139" t="s">
        <v>1562</v>
      </c>
      <c r="I123" s="140"/>
      <c r="L123" s="31"/>
      <c r="M123" s="141"/>
      <c r="U123" s="52"/>
      <c r="AT123" s="16" t="s">
        <v>133</v>
      </c>
      <c r="AU123" s="16" t="s">
        <v>82</v>
      </c>
    </row>
    <row r="124" spans="2:65" s="1" customFormat="1" ht="11.25">
      <c r="B124" s="31"/>
      <c r="D124" s="142" t="s">
        <v>135</v>
      </c>
      <c r="F124" s="143" t="s">
        <v>1564</v>
      </c>
      <c r="I124" s="140"/>
      <c r="L124" s="31"/>
      <c r="M124" s="141"/>
      <c r="U124" s="52"/>
      <c r="AT124" s="16" t="s">
        <v>135</v>
      </c>
      <c r="AU124" s="16" t="s">
        <v>82</v>
      </c>
    </row>
    <row r="125" spans="2:65" s="11" customFormat="1" ht="22.9" customHeight="1">
      <c r="B125" s="113"/>
      <c r="D125" s="114" t="s">
        <v>71</v>
      </c>
      <c r="E125" s="123" t="s">
        <v>1565</v>
      </c>
      <c r="F125" s="123" t="s">
        <v>1566</v>
      </c>
      <c r="I125" s="116"/>
      <c r="J125" s="124">
        <f>BK125</f>
        <v>0</v>
      </c>
      <c r="L125" s="113"/>
      <c r="M125" s="118"/>
      <c r="P125" s="119">
        <f>SUM(P126:P128)</f>
        <v>0</v>
      </c>
      <c r="R125" s="119">
        <f>SUM(R126:R128)</f>
        <v>0</v>
      </c>
      <c r="T125" s="119">
        <f>SUM(T126:T128)</f>
        <v>0</v>
      </c>
      <c r="U125" s="120"/>
      <c r="AR125" s="114" t="s">
        <v>1246</v>
      </c>
      <c r="AT125" s="121" t="s">
        <v>71</v>
      </c>
      <c r="AU125" s="121" t="s">
        <v>80</v>
      </c>
      <c r="AY125" s="114" t="s">
        <v>122</v>
      </c>
      <c r="BK125" s="122">
        <f>SUM(BK126:BK128)</f>
        <v>0</v>
      </c>
    </row>
    <row r="126" spans="2:65" s="1" customFormat="1" ht="16.5" customHeight="1">
      <c r="B126" s="31"/>
      <c r="C126" s="125" t="s">
        <v>1246</v>
      </c>
      <c r="D126" s="125" t="s">
        <v>126</v>
      </c>
      <c r="E126" s="126" t="s">
        <v>1567</v>
      </c>
      <c r="F126" s="127" t="s">
        <v>1568</v>
      </c>
      <c r="G126" s="128" t="s">
        <v>1513</v>
      </c>
      <c r="H126" s="129">
        <v>10</v>
      </c>
      <c r="I126" s="130"/>
      <c r="J126" s="131">
        <f>ROUND(I126*H126,2)</f>
        <v>0</v>
      </c>
      <c r="K126" s="127" t="s">
        <v>276</v>
      </c>
      <c r="L126" s="31"/>
      <c r="M126" s="132" t="s">
        <v>19</v>
      </c>
      <c r="N126" s="133" t="s">
        <v>43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4">
        <f>S126*H126</f>
        <v>0</v>
      </c>
      <c r="U126" s="135" t="s">
        <v>19</v>
      </c>
      <c r="AR126" s="136" t="s">
        <v>146</v>
      </c>
      <c r="AT126" s="136" t="s">
        <v>126</v>
      </c>
      <c r="AU126" s="136" t="s">
        <v>82</v>
      </c>
      <c r="AY126" s="16" t="s">
        <v>122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6" t="s">
        <v>80</v>
      </c>
      <c r="BK126" s="137">
        <f>ROUND(I126*H126,2)</f>
        <v>0</v>
      </c>
      <c r="BL126" s="16" t="s">
        <v>146</v>
      </c>
      <c r="BM126" s="136" t="s">
        <v>1569</v>
      </c>
    </row>
    <row r="127" spans="2:65" s="1" customFormat="1" ht="11.25">
      <c r="B127" s="31"/>
      <c r="D127" s="138" t="s">
        <v>133</v>
      </c>
      <c r="F127" s="139" t="s">
        <v>1568</v>
      </c>
      <c r="I127" s="140"/>
      <c r="L127" s="31"/>
      <c r="M127" s="141"/>
      <c r="U127" s="52"/>
      <c r="AT127" s="16" t="s">
        <v>133</v>
      </c>
      <c r="AU127" s="16" t="s">
        <v>82</v>
      </c>
    </row>
    <row r="128" spans="2:65" s="1" customFormat="1" ht="11.25">
      <c r="B128" s="31"/>
      <c r="D128" s="142" t="s">
        <v>135</v>
      </c>
      <c r="F128" s="143" t="s">
        <v>1570</v>
      </c>
      <c r="I128" s="140"/>
      <c r="L128" s="31"/>
      <c r="M128" s="141"/>
      <c r="U128" s="52"/>
      <c r="AT128" s="16" t="s">
        <v>135</v>
      </c>
      <c r="AU128" s="16" t="s">
        <v>82</v>
      </c>
    </row>
    <row r="129" spans="2:65" s="11" customFormat="1" ht="22.9" customHeight="1">
      <c r="B129" s="113"/>
      <c r="D129" s="114" t="s">
        <v>71</v>
      </c>
      <c r="E129" s="123" t="s">
        <v>1571</v>
      </c>
      <c r="F129" s="123" t="s">
        <v>1572</v>
      </c>
      <c r="I129" s="116"/>
      <c r="J129" s="124">
        <f>BK129</f>
        <v>0</v>
      </c>
      <c r="L129" s="113"/>
      <c r="M129" s="118"/>
      <c r="P129" s="119">
        <f>SUM(P130:P140)</f>
        <v>0</v>
      </c>
      <c r="R129" s="119">
        <f>SUM(R130:R140)</f>
        <v>0</v>
      </c>
      <c r="T129" s="119">
        <f>SUM(T130:T140)</f>
        <v>0</v>
      </c>
      <c r="U129" s="120"/>
      <c r="AR129" s="114" t="s">
        <v>1246</v>
      </c>
      <c r="AT129" s="121" t="s">
        <v>71</v>
      </c>
      <c r="AU129" s="121" t="s">
        <v>80</v>
      </c>
      <c r="AY129" s="114" t="s">
        <v>122</v>
      </c>
      <c r="BK129" s="122">
        <f>SUM(BK130:BK140)</f>
        <v>0</v>
      </c>
    </row>
    <row r="130" spans="2:65" s="1" customFormat="1" ht="16.5" customHeight="1">
      <c r="B130" s="31"/>
      <c r="C130" s="125" t="s">
        <v>1287</v>
      </c>
      <c r="D130" s="125" t="s">
        <v>126</v>
      </c>
      <c r="E130" s="126" t="s">
        <v>1573</v>
      </c>
      <c r="F130" s="127" t="s">
        <v>1574</v>
      </c>
      <c r="G130" s="128" t="s">
        <v>1519</v>
      </c>
      <c r="H130" s="129">
        <v>288</v>
      </c>
      <c r="I130" s="130"/>
      <c r="J130" s="131">
        <f>ROUND(I130*H130,2)</f>
        <v>0</v>
      </c>
      <c r="K130" s="127" t="s">
        <v>276</v>
      </c>
      <c r="L130" s="31"/>
      <c r="M130" s="132" t="s">
        <v>19</v>
      </c>
      <c r="N130" s="133" t="s">
        <v>43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4">
        <f>S130*H130</f>
        <v>0</v>
      </c>
      <c r="U130" s="135" t="s">
        <v>19</v>
      </c>
      <c r="AR130" s="136" t="s">
        <v>1555</v>
      </c>
      <c r="AT130" s="136" t="s">
        <v>126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80</v>
      </c>
      <c r="BK130" s="137">
        <f>ROUND(I130*H130,2)</f>
        <v>0</v>
      </c>
      <c r="BL130" s="16" t="s">
        <v>1555</v>
      </c>
      <c r="BM130" s="136" t="s">
        <v>1575</v>
      </c>
    </row>
    <row r="131" spans="2:65" s="1" customFormat="1" ht="11.25">
      <c r="B131" s="31"/>
      <c r="D131" s="138" t="s">
        <v>133</v>
      </c>
      <c r="F131" s="139" t="s">
        <v>1574</v>
      </c>
      <c r="I131" s="140"/>
      <c r="L131" s="31"/>
      <c r="M131" s="141"/>
      <c r="U131" s="52"/>
      <c r="AT131" s="16" t="s">
        <v>133</v>
      </c>
      <c r="AU131" s="16" t="s">
        <v>82</v>
      </c>
    </row>
    <row r="132" spans="2:65" s="1" customFormat="1" ht="11.25">
      <c r="B132" s="31"/>
      <c r="D132" s="142" t="s">
        <v>135</v>
      </c>
      <c r="F132" s="143" t="s">
        <v>1576</v>
      </c>
      <c r="I132" s="140"/>
      <c r="L132" s="31"/>
      <c r="M132" s="141"/>
      <c r="U132" s="52"/>
      <c r="AT132" s="16" t="s">
        <v>135</v>
      </c>
      <c r="AU132" s="16" t="s">
        <v>82</v>
      </c>
    </row>
    <row r="133" spans="2:65" s="1" customFormat="1" ht="19.5">
      <c r="B133" s="31"/>
      <c r="D133" s="138" t="s">
        <v>1577</v>
      </c>
      <c r="F133" s="171" t="s">
        <v>1578</v>
      </c>
      <c r="I133" s="140"/>
      <c r="L133" s="31"/>
      <c r="M133" s="141"/>
      <c r="U133" s="52"/>
      <c r="AT133" s="16" t="s">
        <v>1577</v>
      </c>
      <c r="AU133" s="16" t="s">
        <v>82</v>
      </c>
    </row>
    <row r="134" spans="2:65" s="12" customFormat="1" ht="11.25">
      <c r="B134" s="154"/>
      <c r="D134" s="138" t="s">
        <v>143</v>
      </c>
      <c r="E134" s="155" t="s">
        <v>19</v>
      </c>
      <c r="F134" s="156" t="s">
        <v>1579</v>
      </c>
      <c r="H134" s="157">
        <v>288</v>
      </c>
      <c r="I134" s="158"/>
      <c r="L134" s="154"/>
      <c r="M134" s="159"/>
      <c r="U134" s="160"/>
      <c r="AT134" s="155" t="s">
        <v>143</v>
      </c>
      <c r="AU134" s="155" t="s">
        <v>82</v>
      </c>
      <c r="AV134" s="12" t="s">
        <v>82</v>
      </c>
      <c r="AW134" s="12" t="s">
        <v>34</v>
      </c>
      <c r="AX134" s="12" t="s">
        <v>80</v>
      </c>
      <c r="AY134" s="155" t="s">
        <v>122</v>
      </c>
    </row>
    <row r="135" spans="2:65" s="1" customFormat="1" ht="16.5" customHeight="1">
      <c r="B135" s="31"/>
      <c r="C135" s="125" t="s">
        <v>1252</v>
      </c>
      <c r="D135" s="125" t="s">
        <v>126</v>
      </c>
      <c r="E135" s="126" t="s">
        <v>1580</v>
      </c>
      <c r="F135" s="127" t="s">
        <v>1581</v>
      </c>
      <c r="G135" s="128" t="s">
        <v>1582</v>
      </c>
      <c r="H135" s="129">
        <v>5000</v>
      </c>
      <c r="I135" s="130"/>
      <c r="J135" s="131">
        <f>ROUND(I135*H135,2)</f>
        <v>0</v>
      </c>
      <c r="K135" s="127" t="s">
        <v>19</v>
      </c>
      <c r="L135" s="31"/>
      <c r="M135" s="132" t="s">
        <v>19</v>
      </c>
      <c r="N135" s="133" t="s">
        <v>43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4">
        <f>S135*H135</f>
        <v>0</v>
      </c>
      <c r="U135" s="135" t="s">
        <v>19</v>
      </c>
      <c r="AR135" s="136" t="s">
        <v>146</v>
      </c>
      <c r="AT135" s="136" t="s">
        <v>126</v>
      </c>
      <c r="AU135" s="136" t="s">
        <v>82</v>
      </c>
      <c r="AY135" s="16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80</v>
      </c>
      <c r="BK135" s="137">
        <f>ROUND(I135*H135,2)</f>
        <v>0</v>
      </c>
      <c r="BL135" s="16" t="s">
        <v>146</v>
      </c>
      <c r="BM135" s="136" t="s">
        <v>1583</v>
      </c>
    </row>
    <row r="136" spans="2:65" s="1" customFormat="1" ht="11.25">
      <c r="B136" s="31"/>
      <c r="D136" s="138" t="s">
        <v>133</v>
      </c>
      <c r="F136" s="139" t="s">
        <v>1581</v>
      </c>
      <c r="I136" s="140"/>
      <c r="L136" s="31"/>
      <c r="M136" s="141"/>
      <c r="U136" s="52"/>
      <c r="AT136" s="16" t="s">
        <v>133</v>
      </c>
      <c r="AU136" s="16" t="s">
        <v>82</v>
      </c>
    </row>
    <row r="137" spans="2:65" s="1" customFormat="1" ht="16.5" customHeight="1">
      <c r="B137" s="31"/>
      <c r="C137" s="125" t="s">
        <v>1256</v>
      </c>
      <c r="D137" s="125" t="s">
        <v>126</v>
      </c>
      <c r="E137" s="126" t="s">
        <v>1584</v>
      </c>
      <c r="F137" s="127" t="s">
        <v>1585</v>
      </c>
      <c r="G137" s="128" t="s">
        <v>1582</v>
      </c>
      <c r="H137" s="129">
        <v>5000</v>
      </c>
      <c r="I137" s="130"/>
      <c r="J137" s="131">
        <f>ROUND(I137*H137,2)</f>
        <v>0</v>
      </c>
      <c r="K137" s="127" t="s">
        <v>19</v>
      </c>
      <c r="L137" s="31"/>
      <c r="M137" s="132" t="s">
        <v>19</v>
      </c>
      <c r="N137" s="133" t="s">
        <v>43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4">
        <f>S137*H137</f>
        <v>0</v>
      </c>
      <c r="U137" s="135" t="s">
        <v>19</v>
      </c>
      <c r="AR137" s="136" t="s">
        <v>146</v>
      </c>
      <c r="AT137" s="136" t="s">
        <v>126</v>
      </c>
      <c r="AU137" s="136" t="s">
        <v>82</v>
      </c>
      <c r="AY137" s="16" t="s">
        <v>122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80</v>
      </c>
      <c r="BK137" s="137">
        <f>ROUND(I137*H137,2)</f>
        <v>0</v>
      </c>
      <c r="BL137" s="16" t="s">
        <v>146</v>
      </c>
      <c r="BM137" s="136" t="s">
        <v>1586</v>
      </c>
    </row>
    <row r="138" spans="2:65" s="1" customFormat="1" ht="11.25">
      <c r="B138" s="31"/>
      <c r="D138" s="138" t="s">
        <v>133</v>
      </c>
      <c r="F138" s="139" t="s">
        <v>1585</v>
      </c>
      <c r="I138" s="140"/>
      <c r="L138" s="31"/>
      <c r="M138" s="141"/>
      <c r="U138" s="52"/>
      <c r="AT138" s="16" t="s">
        <v>133</v>
      </c>
      <c r="AU138" s="16" t="s">
        <v>82</v>
      </c>
    </row>
    <row r="139" spans="2:65" s="1" customFormat="1" ht="16.5" customHeight="1">
      <c r="B139" s="31"/>
      <c r="C139" s="125" t="s">
        <v>1262</v>
      </c>
      <c r="D139" s="125" t="s">
        <v>126</v>
      </c>
      <c r="E139" s="126" t="s">
        <v>1587</v>
      </c>
      <c r="F139" s="127" t="s">
        <v>1588</v>
      </c>
      <c r="G139" s="128" t="s">
        <v>1582</v>
      </c>
      <c r="H139" s="129">
        <v>5000</v>
      </c>
      <c r="I139" s="130"/>
      <c r="J139" s="131">
        <f>ROUND(I139*H139,2)</f>
        <v>0</v>
      </c>
      <c r="K139" s="127" t="s">
        <v>19</v>
      </c>
      <c r="L139" s="31"/>
      <c r="M139" s="132" t="s">
        <v>19</v>
      </c>
      <c r="N139" s="133" t="s">
        <v>43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4">
        <f>S139*H139</f>
        <v>0</v>
      </c>
      <c r="U139" s="135" t="s">
        <v>19</v>
      </c>
      <c r="AR139" s="136" t="s">
        <v>146</v>
      </c>
      <c r="AT139" s="136" t="s">
        <v>126</v>
      </c>
      <c r="AU139" s="136" t="s">
        <v>82</v>
      </c>
      <c r="AY139" s="16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80</v>
      </c>
      <c r="BK139" s="137">
        <f>ROUND(I139*H139,2)</f>
        <v>0</v>
      </c>
      <c r="BL139" s="16" t="s">
        <v>146</v>
      </c>
      <c r="BM139" s="136" t="s">
        <v>1589</v>
      </c>
    </row>
    <row r="140" spans="2:65" s="1" customFormat="1" ht="11.25">
      <c r="B140" s="31"/>
      <c r="D140" s="138" t="s">
        <v>133</v>
      </c>
      <c r="F140" s="139" t="s">
        <v>1588</v>
      </c>
      <c r="I140" s="140"/>
      <c r="L140" s="31"/>
      <c r="M140" s="168"/>
      <c r="N140" s="169"/>
      <c r="O140" s="169"/>
      <c r="P140" s="169"/>
      <c r="Q140" s="169"/>
      <c r="R140" s="169"/>
      <c r="S140" s="169"/>
      <c r="T140" s="169"/>
      <c r="U140" s="170"/>
      <c r="AT140" s="16" t="s">
        <v>133</v>
      </c>
      <c r="AU140" s="16" t="s">
        <v>82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31"/>
    </row>
  </sheetData>
  <sheetProtection algorithmName="SHA-512" hashValue="3q81N0NSSb1a+4OoEZKqQF9OcnqO4Y7Jo0tlJ1SUg+gA4F7lVTPnqpxcHzEOYegrh4xlwhyMqOq3IDHoHr8Iyw==" saltValue="jXLhPWesQD0oJpkQWZy/FwYQwrKDVIjqVM1S/MxWI/HY/0qhivDkRUUfuS7a1OOqvn2lf8n/TTHytaBYW358UA==" spinCount="100000" sheet="1" objects="1" scenarios="1" formatColumns="0" formatRows="0" autoFilter="0"/>
  <autoFilter ref="C86:K140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500-000000000000}"/>
    <hyperlink ref="F99" r:id="rId2" xr:uid="{00000000-0004-0000-0500-000001000000}"/>
    <hyperlink ref="F103" r:id="rId3" xr:uid="{00000000-0004-0000-0500-000002000000}"/>
    <hyperlink ref="F107" r:id="rId4" xr:uid="{00000000-0004-0000-0500-000003000000}"/>
    <hyperlink ref="F113" r:id="rId5" xr:uid="{00000000-0004-0000-0500-000004000000}"/>
    <hyperlink ref="F116" r:id="rId6" xr:uid="{00000000-0004-0000-0500-000005000000}"/>
    <hyperlink ref="F119" r:id="rId7" xr:uid="{00000000-0004-0000-0500-000006000000}"/>
    <hyperlink ref="F124" r:id="rId8" xr:uid="{00000000-0004-0000-0500-000007000000}"/>
    <hyperlink ref="F128" r:id="rId9" xr:uid="{00000000-0004-0000-0500-000008000000}"/>
    <hyperlink ref="F132" r:id="rId10" xr:uid="{00000000-0004-0000-05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Diskrétní&amp;1#_x000D_</oddHeader>
    <oddFooter>&amp;CStrana &amp;P z &amp;N</oddFooter>
  </headerFooter>
  <drawing r:id="rId1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24"/>
  <sheetViews>
    <sheetView showGridLines="0" topLeftCell="A124" workbookViewId="0"/>
  </sheetViews>
  <sheetFormatPr defaultRowHeight="12.75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customFormat="1" ht="37.5" customHeight="1"/>
    <row r="2" spans="2:11" customFormat="1" ht="7.5" customHeight="1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4" customFormat="1" ht="45" customHeight="1">
      <c r="B3" s="176"/>
      <c r="C3" s="301" t="s">
        <v>1590</v>
      </c>
      <c r="D3" s="301"/>
      <c r="E3" s="301"/>
      <c r="F3" s="301"/>
      <c r="G3" s="301"/>
      <c r="H3" s="301"/>
      <c r="I3" s="301"/>
      <c r="J3" s="301"/>
      <c r="K3" s="177"/>
    </row>
    <row r="4" spans="2:11" customFormat="1" ht="25.5" customHeight="1">
      <c r="B4" s="178"/>
      <c r="C4" s="300" t="s">
        <v>1591</v>
      </c>
      <c r="D4" s="300"/>
      <c r="E4" s="300"/>
      <c r="F4" s="300"/>
      <c r="G4" s="300"/>
      <c r="H4" s="300"/>
      <c r="I4" s="300"/>
      <c r="J4" s="300"/>
      <c r="K4" s="179"/>
    </row>
    <row r="5" spans="2:11" customFormat="1" ht="5.25" customHeight="1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customFormat="1" ht="15" customHeight="1">
      <c r="B6" s="178"/>
      <c r="C6" s="299" t="s">
        <v>1592</v>
      </c>
      <c r="D6" s="299"/>
      <c r="E6" s="299"/>
      <c r="F6" s="299"/>
      <c r="G6" s="299"/>
      <c r="H6" s="299"/>
      <c r="I6" s="299"/>
      <c r="J6" s="299"/>
      <c r="K6" s="179"/>
    </row>
    <row r="7" spans="2:11" customFormat="1" ht="15" customHeight="1">
      <c r="B7" s="182"/>
      <c r="C7" s="299" t="s">
        <v>1593</v>
      </c>
      <c r="D7" s="299"/>
      <c r="E7" s="299"/>
      <c r="F7" s="299"/>
      <c r="G7" s="299"/>
      <c r="H7" s="299"/>
      <c r="I7" s="299"/>
      <c r="J7" s="299"/>
      <c r="K7" s="179"/>
    </row>
    <row r="8" spans="2:11" customFormat="1" ht="12.75" customHeight="1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customFormat="1" ht="15" customHeight="1">
      <c r="B9" s="182"/>
      <c r="C9" s="299" t="s">
        <v>1594</v>
      </c>
      <c r="D9" s="299"/>
      <c r="E9" s="299"/>
      <c r="F9" s="299"/>
      <c r="G9" s="299"/>
      <c r="H9" s="299"/>
      <c r="I9" s="299"/>
      <c r="J9" s="299"/>
      <c r="K9" s="179"/>
    </row>
    <row r="10" spans="2:11" customFormat="1" ht="15" customHeight="1">
      <c r="B10" s="182"/>
      <c r="C10" s="181"/>
      <c r="D10" s="299" t="s">
        <v>1595</v>
      </c>
      <c r="E10" s="299"/>
      <c r="F10" s="299"/>
      <c r="G10" s="299"/>
      <c r="H10" s="299"/>
      <c r="I10" s="299"/>
      <c r="J10" s="299"/>
      <c r="K10" s="179"/>
    </row>
    <row r="11" spans="2:11" customFormat="1" ht="15" customHeight="1">
      <c r="B11" s="182"/>
      <c r="C11" s="183"/>
      <c r="D11" s="299" t="s">
        <v>1596</v>
      </c>
      <c r="E11" s="299"/>
      <c r="F11" s="299"/>
      <c r="G11" s="299"/>
      <c r="H11" s="299"/>
      <c r="I11" s="299"/>
      <c r="J11" s="299"/>
      <c r="K11" s="179"/>
    </row>
    <row r="12" spans="2:11" customFormat="1" ht="15" customHeight="1">
      <c r="B12" s="182"/>
      <c r="C12" s="183"/>
      <c r="D12" s="181"/>
      <c r="E12" s="181"/>
      <c r="F12" s="181"/>
      <c r="G12" s="181"/>
      <c r="H12" s="181"/>
      <c r="I12" s="181"/>
      <c r="J12" s="181"/>
      <c r="K12" s="179"/>
    </row>
    <row r="13" spans="2:11" customFormat="1" ht="15" customHeight="1">
      <c r="B13" s="182"/>
      <c r="C13" s="183"/>
      <c r="D13" s="184" t="s">
        <v>1597</v>
      </c>
      <c r="E13" s="181"/>
      <c r="F13" s="181"/>
      <c r="G13" s="181"/>
      <c r="H13" s="181"/>
      <c r="I13" s="181"/>
      <c r="J13" s="181"/>
      <c r="K13" s="179"/>
    </row>
    <row r="14" spans="2:11" customFormat="1" ht="12.75" customHeight="1">
      <c r="B14" s="182"/>
      <c r="C14" s="183"/>
      <c r="D14" s="183"/>
      <c r="E14" s="183"/>
      <c r="F14" s="183"/>
      <c r="G14" s="183"/>
      <c r="H14" s="183"/>
      <c r="I14" s="183"/>
      <c r="J14" s="183"/>
      <c r="K14" s="179"/>
    </row>
    <row r="15" spans="2:11" customFormat="1" ht="15" customHeight="1">
      <c r="B15" s="182"/>
      <c r="C15" s="183"/>
      <c r="D15" s="299" t="s">
        <v>1598</v>
      </c>
      <c r="E15" s="299"/>
      <c r="F15" s="299"/>
      <c r="G15" s="299"/>
      <c r="H15" s="299"/>
      <c r="I15" s="299"/>
      <c r="J15" s="299"/>
      <c r="K15" s="179"/>
    </row>
    <row r="16" spans="2:11" customFormat="1" ht="15" customHeight="1">
      <c r="B16" s="182"/>
      <c r="C16" s="183"/>
      <c r="D16" s="299" t="s">
        <v>1599</v>
      </c>
      <c r="E16" s="299"/>
      <c r="F16" s="299"/>
      <c r="G16" s="299"/>
      <c r="H16" s="299"/>
      <c r="I16" s="299"/>
      <c r="J16" s="299"/>
      <c r="K16" s="179"/>
    </row>
    <row r="17" spans="2:11" customFormat="1" ht="15" customHeight="1">
      <c r="B17" s="182"/>
      <c r="C17" s="183"/>
      <c r="D17" s="299" t="s">
        <v>1600</v>
      </c>
      <c r="E17" s="299"/>
      <c r="F17" s="299"/>
      <c r="G17" s="299"/>
      <c r="H17" s="299"/>
      <c r="I17" s="299"/>
      <c r="J17" s="299"/>
      <c r="K17" s="179"/>
    </row>
    <row r="18" spans="2:11" customFormat="1" ht="15" customHeight="1">
      <c r="B18" s="182"/>
      <c r="C18" s="183"/>
      <c r="D18" s="183"/>
      <c r="E18" s="185" t="s">
        <v>1601</v>
      </c>
      <c r="F18" s="299" t="s">
        <v>1602</v>
      </c>
      <c r="G18" s="299"/>
      <c r="H18" s="299"/>
      <c r="I18" s="299"/>
      <c r="J18" s="299"/>
      <c r="K18" s="179"/>
    </row>
    <row r="19" spans="2:11" customFormat="1" ht="15" customHeight="1">
      <c r="B19" s="182"/>
      <c r="C19" s="183"/>
      <c r="D19" s="183"/>
      <c r="E19" s="185" t="s">
        <v>1603</v>
      </c>
      <c r="F19" s="299" t="s">
        <v>1604</v>
      </c>
      <c r="G19" s="299"/>
      <c r="H19" s="299"/>
      <c r="I19" s="299"/>
      <c r="J19" s="299"/>
      <c r="K19" s="179"/>
    </row>
    <row r="20" spans="2:11" customFormat="1" ht="15" customHeight="1">
      <c r="B20" s="182"/>
      <c r="C20" s="183"/>
      <c r="D20" s="183"/>
      <c r="E20" s="185" t="s">
        <v>79</v>
      </c>
      <c r="F20" s="299" t="s">
        <v>1605</v>
      </c>
      <c r="G20" s="299"/>
      <c r="H20" s="299"/>
      <c r="I20" s="299"/>
      <c r="J20" s="299"/>
      <c r="K20" s="179"/>
    </row>
    <row r="21" spans="2:11" customFormat="1" ht="15" customHeight="1">
      <c r="B21" s="182"/>
      <c r="C21" s="183"/>
      <c r="D21" s="183"/>
      <c r="E21" s="185" t="s">
        <v>94</v>
      </c>
      <c r="F21" s="299" t="s">
        <v>1606</v>
      </c>
      <c r="G21" s="299"/>
      <c r="H21" s="299"/>
      <c r="I21" s="299"/>
      <c r="J21" s="299"/>
      <c r="K21" s="179"/>
    </row>
    <row r="22" spans="2:11" customFormat="1" ht="15" customHeight="1">
      <c r="B22" s="182"/>
      <c r="C22" s="183"/>
      <c r="D22" s="183"/>
      <c r="E22" s="185" t="s">
        <v>1607</v>
      </c>
      <c r="F22" s="299" t="s">
        <v>1608</v>
      </c>
      <c r="G22" s="299"/>
      <c r="H22" s="299"/>
      <c r="I22" s="299"/>
      <c r="J22" s="299"/>
      <c r="K22" s="179"/>
    </row>
    <row r="23" spans="2:11" customFormat="1" ht="15" customHeight="1">
      <c r="B23" s="182"/>
      <c r="C23" s="183"/>
      <c r="D23" s="183"/>
      <c r="E23" s="185" t="s">
        <v>1609</v>
      </c>
      <c r="F23" s="299" t="s">
        <v>1610</v>
      </c>
      <c r="G23" s="299"/>
      <c r="H23" s="299"/>
      <c r="I23" s="299"/>
      <c r="J23" s="299"/>
      <c r="K23" s="179"/>
    </row>
    <row r="24" spans="2:11" customFormat="1" ht="12.75" customHeight="1">
      <c r="B24" s="182"/>
      <c r="C24" s="183"/>
      <c r="D24" s="183"/>
      <c r="E24" s="183"/>
      <c r="F24" s="183"/>
      <c r="G24" s="183"/>
      <c r="H24" s="183"/>
      <c r="I24" s="183"/>
      <c r="J24" s="183"/>
      <c r="K24" s="179"/>
    </row>
    <row r="25" spans="2:11" customFormat="1" ht="15" customHeight="1">
      <c r="B25" s="182"/>
      <c r="C25" s="299" t="s">
        <v>1611</v>
      </c>
      <c r="D25" s="299"/>
      <c r="E25" s="299"/>
      <c r="F25" s="299"/>
      <c r="G25" s="299"/>
      <c r="H25" s="299"/>
      <c r="I25" s="299"/>
      <c r="J25" s="299"/>
      <c r="K25" s="179"/>
    </row>
    <row r="26" spans="2:11" customFormat="1" ht="15" customHeight="1">
      <c r="B26" s="182"/>
      <c r="C26" s="299" t="s">
        <v>1612</v>
      </c>
      <c r="D26" s="299"/>
      <c r="E26" s="299"/>
      <c r="F26" s="299"/>
      <c r="G26" s="299"/>
      <c r="H26" s="299"/>
      <c r="I26" s="299"/>
      <c r="J26" s="299"/>
      <c r="K26" s="179"/>
    </row>
    <row r="27" spans="2:11" customFormat="1" ht="15" customHeight="1">
      <c r="B27" s="182"/>
      <c r="C27" s="181"/>
      <c r="D27" s="299" t="s">
        <v>1613</v>
      </c>
      <c r="E27" s="299"/>
      <c r="F27" s="299"/>
      <c r="G27" s="299"/>
      <c r="H27" s="299"/>
      <c r="I27" s="299"/>
      <c r="J27" s="299"/>
      <c r="K27" s="179"/>
    </row>
    <row r="28" spans="2:11" customFormat="1" ht="15" customHeight="1">
      <c r="B28" s="182"/>
      <c r="C28" s="183"/>
      <c r="D28" s="299" t="s">
        <v>1614</v>
      </c>
      <c r="E28" s="299"/>
      <c r="F28" s="299"/>
      <c r="G28" s="299"/>
      <c r="H28" s="299"/>
      <c r="I28" s="299"/>
      <c r="J28" s="299"/>
      <c r="K28" s="179"/>
    </row>
    <row r="29" spans="2:11" customFormat="1" ht="12.75" customHeight="1">
      <c r="B29" s="182"/>
      <c r="C29" s="183"/>
      <c r="D29" s="183"/>
      <c r="E29" s="183"/>
      <c r="F29" s="183"/>
      <c r="G29" s="183"/>
      <c r="H29" s="183"/>
      <c r="I29" s="183"/>
      <c r="J29" s="183"/>
      <c r="K29" s="179"/>
    </row>
    <row r="30" spans="2:11" customFormat="1" ht="15" customHeight="1">
      <c r="B30" s="182"/>
      <c r="C30" s="183"/>
      <c r="D30" s="299" t="s">
        <v>1615</v>
      </c>
      <c r="E30" s="299"/>
      <c r="F30" s="299"/>
      <c r="G30" s="299"/>
      <c r="H30" s="299"/>
      <c r="I30" s="299"/>
      <c r="J30" s="299"/>
      <c r="K30" s="179"/>
    </row>
    <row r="31" spans="2:11" customFormat="1" ht="15" customHeight="1">
      <c r="B31" s="182"/>
      <c r="C31" s="183"/>
      <c r="D31" s="299" t="s">
        <v>1616</v>
      </c>
      <c r="E31" s="299"/>
      <c r="F31" s="299"/>
      <c r="G31" s="299"/>
      <c r="H31" s="299"/>
      <c r="I31" s="299"/>
      <c r="J31" s="299"/>
      <c r="K31" s="179"/>
    </row>
    <row r="32" spans="2:11" customFormat="1" ht="12.75" customHeight="1">
      <c r="B32" s="182"/>
      <c r="C32" s="183"/>
      <c r="D32" s="183"/>
      <c r="E32" s="183"/>
      <c r="F32" s="183"/>
      <c r="G32" s="183"/>
      <c r="H32" s="183"/>
      <c r="I32" s="183"/>
      <c r="J32" s="183"/>
      <c r="K32" s="179"/>
    </row>
    <row r="33" spans="2:11" customFormat="1" ht="15" customHeight="1">
      <c r="B33" s="182"/>
      <c r="C33" s="183"/>
      <c r="D33" s="299" t="s">
        <v>1617</v>
      </c>
      <c r="E33" s="299"/>
      <c r="F33" s="299"/>
      <c r="G33" s="299"/>
      <c r="H33" s="299"/>
      <c r="I33" s="299"/>
      <c r="J33" s="299"/>
      <c r="K33" s="179"/>
    </row>
    <row r="34" spans="2:11" customFormat="1" ht="15" customHeight="1">
      <c r="B34" s="182"/>
      <c r="C34" s="183"/>
      <c r="D34" s="299" t="s">
        <v>1618</v>
      </c>
      <c r="E34" s="299"/>
      <c r="F34" s="299"/>
      <c r="G34" s="299"/>
      <c r="H34" s="299"/>
      <c r="I34" s="299"/>
      <c r="J34" s="299"/>
      <c r="K34" s="179"/>
    </row>
    <row r="35" spans="2:11" customFormat="1" ht="15" customHeight="1">
      <c r="B35" s="182"/>
      <c r="C35" s="183"/>
      <c r="D35" s="299" t="s">
        <v>1619</v>
      </c>
      <c r="E35" s="299"/>
      <c r="F35" s="299"/>
      <c r="G35" s="299"/>
      <c r="H35" s="299"/>
      <c r="I35" s="299"/>
      <c r="J35" s="299"/>
      <c r="K35" s="179"/>
    </row>
    <row r="36" spans="2:11" customFormat="1" ht="15" customHeight="1">
      <c r="B36" s="182"/>
      <c r="C36" s="183"/>
      <c r="D36" s="181"/>
      <c r="E36" s="184" t="s">
        <v>107</v>
      </c>
      <c r="F36" s="181"/>
      <c r="G36" s="299" t="s">
        <v>1620</v>
      </c>
      <c r="H36" s="299"/>
      <c r="I36" s="299"/>
      <c r="J36" s="299"/>
      <c r="K36" s="179"/>
    </row>
    <row r="37" spans="2:11" customFormat="1" ht="30.75" customHeight="1">
      <c r="B37" s="182"/>
      <c r="C37" s="183"/>
      <c r="D37" s="181"/>
      <c r="E37" s="184" t="s">
        <v>1621</v>
      </c>
      <c r="F37" s="181"/>
      <c r="G37" s="299" t="s">
        <v>1622</v>
      </c>
      <c r="H37" s="299"/>
      <c r="I37" s="299"/>
      <c r="J37" s="299"/>
      <c r="K37" s="179"/>
    </row>
    <row r="38" spans="2:11" customFormat="1" ht="15" customHeight="1">
      <c r="B38" s="182"/>
      <c r="C38" s="183"/>
      <c r="D38" s="181"/>
      <c r="E38" s="184" t="s">
        <v>53</v>
      </c>
      <c r="F38" s="181"/>
      <c r="G38" s="299" t="s">
        <v>1623</v>
      </c>
      <c r="H38" s="299"/>
      <c r="I38" s="299"/>
      <c r="J38" s="299"/>
      <c r="K38" s="179"/>
    </row>
    <row r="39" spans="2:11" customFormat="1" ht="15" customHeight="1">
      <c r="B39" s="182"/>
      <c r="C39" s="183"/>
      <c r="D39" s="181"/>
      <c r="E39" s="184" t="s">
        <v>54</v>
      </c>
      <c r="F39" s="181"/>
      <c r="G39" s="299" t="s">
        <v>1624</v>
      </c>
      <c r="H39" s="299"/>
      <c r="I39" s="299"/>
      <c r="J39" s="299"/>
      <c r="K39" s="179"/>
    </row>
    <row r="40" spans="2:11" customFormat="1" ht="15" customHeight="1">
      <c r="B40" s="182"/>
      <c r="C40" s="183"/>
      <c r="D40" s="181"/>
      <c r="E40" s="184" t="s">
        <v>108</v>
      </c>
      <c r="F40" s="181"/>
      <c r="G40" s="299" t="s">
        <v>1625</v>
      </c>
      <c r="H40" s="299"/>
      <c r="I40" s="299"/>
      <c r="J40" s="299"/>
      <c r="K40" s="179"/>
    </row>
    <row r="41" spans="2:11" customFormat="1" ht="15" customHeight="1">
      <c r="B41" s="182"/>
      <c r="C41" s="183"/>
      <c r="D41" s="181"/>
      <c r="E41" s="184" t="s">
        <v>109</v>
      </c>
      <c r="F41" s="181"/>
      <c r="G41" s="299" t="s">
        <v>1626</v>
      </c>
      <c r="H41" s="299"/>
      <c r="I41" s="299"/>
      <c r="J41" s="299"/>
      <c r="K41" s="179"/>
    </row>
    <row r="42" spans="2:11" customFormat="1" ht="15" customHeight="1">
      <c r="B42" s="182"/>
      <c r="C42" s="183"/>
      <c r="D42" s="181"/>
      <c r="E42" s="184" t="s">
        <v>1627</v>
      </c>
      <c r="F42" s="181"/>
      <c r="G42" s="299" t="s">
        <v>1628</v>
      </c>
      <c r="H42" s="299"/>
      <c r="I42" s="299"/>
      <c r="J42" s="299"/>
      <c r="K42" s="179"/>
    </row>
    <row r="43" spans="2:11" customFormat="1" ht="15" customHeight="1">
      <c r="B43" s="182"/>
      <c r="C43" s="183"/>
      <c r="D43" s="181"/>
      <c r="E43" s="184"/>
      <c r="F43" s="181"/>
      <c r="G43" s="299" t="s">
        <v>1629</v>
      </c>
      <c r="H43" s="299"/>
      <c r="I43" s="299"/>
      <c r="J43" s="299"/>
      <c r="K43" s="179"/>
    </row>
    <row r="44" spans="2:11" customFormat="1" ht="15" customHeight="1">
      <c r="B44" s="182"/>
      <c r="C44" s="183"/>
      <c r="D44" s="181"/>
      <c r="E44" s="184" t="s">
        <v>1630</v>
      </c>
      <c r="F44" s="181"/>
      <c r="G44" s="299" t="s">
        <v>1631</v>
      </c>
      <c r="H44" s="299"/>
      <c r="I44" s="299"/>
      <c r="J44" s="299"/>
      <c r="K44" s="179"/>
    </row>
    <row r="45" spans="2:11" customFormat="1" ht="15" customHeight="1">
      <c r="B45" s="182"/>
      <c r="C45" s="183"/>
      <c r="D45" s="181"/>
      <c r="E45" s="184" t="s">
        <v>111</v>
      </c>
      <c r="F45" s="181"/>
      <c r="G45" s="299" t="s">
        <v>1632</v>
      </c>
      <c r="H45" s="299"/>
      <c r="I45" s="299"/>
      <c r="J45" s="299"/>
      <c r="K45" s="179"/>
    </row>
    <row r="46" spans="2:11" customFormat="1" ht="12.75" customHeight="1">
      <c r="B46" s="182"/>
      <c r="C46" s="183"/>
      <c r="D46" s="181"/>
      <c r="E46" s="181"/>
      <c r="F46" s="181"/>
      <c r="G46" s="181"/>
      <c r="H46" s="181"/>
      <c r="I46" s="181"/>
      <c r="J46" s="181"/>
      <c r="K46" s="179"/>
    </row>
    <row r="47" spans="2:11" customFormat="1" ht="15" customHeight="1">
      <c r="B47" s="182"/>
      <c r="C47" s="183"/>
      <c r="D47" s="299" t="s">
        <v>1633</v>
      </c>
      <c r="E47" s="299"/>
      <c r="F47" s="299"/>
      <c r="G47" s="299"/>
      <c r="H47" s="299"/>
      <c r="I47" s="299"/>
      <c r="J47" s="299"/>
      <c r="K47" s="179"/>
    </row>
    <row r="48" spans="2:11" customFormat="1" ht="15" customHeight="1">
      <c r="B48" s="182"/>
      <c r="C48" s="183"/>
      <c r="D48" s="183"/>
      <c r="E48" s="299" t="s">
        <v>1634</v>
      </c>
      <c r="F48" s="299"/>
      <c r="G48" s="299"/>
      <c r="H48" s="299"/>
      <c r="I48" s="299"/>
      <c r="J48" s="299"/>
      <c r="K48" s="179"/>
    </row>
    <row r="49" spans="2:11" customFormat="1" ht="15" customHeight="1">
      <c r="B49" s="182"/>
      <c r="C49" s="183"/>
      <c r="D49" s="183"/>
      <c r="E49" s="299" t="s">
        <v>1635</v>
      </c>
      <c r="F49" s="299"/>
      <c r="G49" s="299"/>
      <c r="H49" s="299"/>
      <c r="I49" s="299"/>
      <c r="J49" s="299"/>
      <c r="K49" s="179"/>
    </row>
    <row r="50" spans="2:11" customFormat="1" ht="15" customHeight="1">
      <c r="B50" s="182"/>
      <c r="C50" s="183"/>
      <c r="D50" s="183"/>
      <c r="E50" s="299" t="s">
        <v>1636</v>
      </c>
      <c r="F50" s="299"/>
      <c r="G50" s="299"/>
      <c r="H50" s="299"/>
      <c r="I50" s="299"/>
      <c r="J50" s="299"/>
      <c r="K50" s="179"/>
    </row>
    <row r="51" spans="2:11" customFormat="1" ht="15" customHeight="1">
      <c r="B51" s="182"/>
      <c r="C51" s="183"/>
      <c r="D51" s="299" t="s">
        <v>1637</v>
      </c>
      <c r="E51" s="299"/>
      <c r="F51" s="299"/>
      <c r="G51" s="299"/>
      <c r="H51" s="299"/>
      <c r="I51" s="299"/>
      <c r="J51" s="299"/>
      <c r="K51" s="179"/>
    </row>
    <row r="52" spans="2:11" customFormat="1" ht="25.5" customHeight="1">
      <c r="B52" s="178"/>
      <c r="C52" s="300" t="s">
        <v>1638</v>
      </c>
      <c r="D52" s="300"/>
      <c r="E52" s="300"/>
      <c r="F52" s="300"/>
      <c r="G52" s="300"/>
      <c r="H52" s="300"/>
      <c r="I52" s="300"/>
      <c r="J52" s="300"/>
      <c r="K52" s="179"/>
    </row>
    <row r="53" spans="2:11" customFormat="1" ht="5.25" customHeight="1">
      <c r="B53" s="178"/>
      <c r="C53" s="180"/>
      <c r="D53" s="180"/>
      <c r="E53" s="180"/>
      <c r="F53" s="180"/>
      <c r="G53" s="180"/>
      <c r="H53" s="180"/>
      <c r="I53" s="180"/>
      <c r="J53" s="180"/>
      <c r="K53" s="179"/>
    </row>
    <row r="54" spans="2:11" customFormat="1" ht="15" customHeight="1">
      <c r="B54" s="178"/>
      <c r="C54" s="299" t="s">
        <v>1639</v>
      </c>
      <c r="D54" s="299"/>
      <c r="E54" s="299"/>
      <c r="F54" s="299"/>
      <c r="G54" s="299"/>
      <c r="H54" s="299"/>
      <c r="I54" s="299"/>
      <c r="J54" s="299"/>
      <c r="K54" s="179"/>
    </row>
    <row r="55" spans="2:11" customFormat="1" ht="15" customHeight="1">
      <c r="B55" s="178"/>
      <c r="C55" s="299" t="s">
        <v>1640</v>
      </c>
      <c r="D55" s="299"/>
      <c r="E55" s="299"/>
      <c r="F55" s="299"/>
      <c r="G55" s="299"/>
      <c r="H55" s="299"/>
      <c r="I55" s="299"/>
      <c r="J55" s="299"/>
      <c r="K55" s="179"/>
    </row>
    <row r="56" spans="2:11" customFormat="1" ht="12.75" customHeight="1">
      <c r="B56" s="178"/>
      <c r="C56" s="181"/>
      <c r="D56" s="181"/>
      <c r="E56" s="181"/>
      <c r="F56" s="181"/>
      <c r="G56" s="181"/>
      <c r="H56" s="181"/>
      <c r="I56" s="181"/>
      <c r="J56" s="181"/>
      <c r="K56" s="179"/>
    </row>
    <row r="57" spans="2:11" customFormat="1" ht="15" customHeight="1">
      <c r="B57" s="178"/>
      <c r="C57" s="299" t="s">
        <v>1641</v>
      </c>
      <c r="D57" s="299"/>
      <c r="E57" s="299"/>
      <c r="F57" s="299"/>
      <c r="G57" s="299"/>
      <c r="H57" s="299"/>
      <c r="I57" s="299"/>
      <c r="J57" s="299"/>
      <c r="K57" s="179"/>
    </row>
    <row r="58" spans="2:11" customFormat="1" ht="15" customHeight="1">
      <c r="B58" s="178"/>
      <c r="C58" s="183"/>
      <c r="D58" s="299" t="s">
        <v>1642</v>
      </c>
      <c r="E58" s="299"/>
      <c r="F58" s="299"/>
      <c r="G58" s="299"/>
      <c r="H58" s="299"/>
      <c r="I58" s="299"/>
      <c r="J58" s="299"/>
      <c r="K58" s="179"/>
    </row>
    <row r="59" spans="2:11" customFormat="1" ht="15" customHeight="1">
      <c r="B59" s="178"/>
      <c r="C59" s="183"/>
      <c r="D59" s="299" t="s">
        <v>1643</v>
      </c>
      <c r="E59" s="299"/>
      <c r="F59" s="299"/>
      <c r="G59" s="299"/>
      <c r="H59" s="299"/>
      <c r="I59" s="299"/>
      <c r="J59" s="299"/>
      <c r="K59" s="179"/>
    </row>
    <row r="60" spans="2:11" customFormat="1" ht="15" customHeight="1">
      <c r="B60" s="178"/>
      <c r="C60" s="183"/>
      <c r="D60" s="299" t="s">
        <v>1644</v>
      </c>
      <c r="E60" s="299"/>
      <c r="F60" s="299"/>
      <c r="G60" s="299"/>
      <c r="H60" s="299"/>
      <c r="I60" s="299"/>
      <c r="J60" s="299"/>
      <c r="K60" s="179"/>
    </row>
    <row r="61" spans="2:11" customFormat="1" ht="15" customHeight="1">
      <c r="B61" s="178"/>
      <c r="C61" s="183"/>
      <c r="D61" s="299" t="s">
        <v>1645</v>
      </c>
      <c r="E61" s="299"/>
      <c r="F61" s="299"/>
      <c r="G61" s="299"/>
      <c r="H61" s="299"/>
      <c r="I61" s="299"/>
      <c r="J61" s="299"/>
      <c r="K61" s="179"/>
    </row>
    <row r="62" spans="2:11" customFormat="1" ht="15" customHeight="1">
      <c r="B62" s="178"/>
      <c r="C62" s="183"/>
      <c r="D62" s="302" t="s">
        <v>1646</v>
      </c>
      <c r="E62" s="302"/>
      <c r="F62" s="302"/>
      <c r="G62" s="302"/>
      <c r="H62" s="302"/>
      <c r="I62" s="302"/>
      <c r="J62" s="302"/>
      <c r="K62" s="179"/>
    </row>
    <row r="63" spans="2:11" customFormat="1" ht="15" customHeight="1">
      <c r="B63" s="178"/>
      <c r="C63" s="183"/>
      <c r="D63" s="299" t="s">
        <v>1647</v>
      </c>
      <c r="E63" s="299"/>
      <c r="F63" s="299"/>
      <c r="G63" s="299"/>
      <c r="H63" s="299"/>
      <c r="I63" s="299"/>
      <c r="J63" s="299"/>
      <c r="K63" s="179"/>
    </row>
    <row r="64" spans="2:11" customFormat="1" ht="12.75" customHeight="1">
      <c r="B64" s="178"/>
      <c r="C64" s="183"/>
      <c r="D64" s="183"/>
      <c r="E64" s="186"/>
      <c r="F64" s="183"/>
      <c r="G64" s="183"/>
      <c r="H64" s="183"/>
      <c r="I64" s="183"/>
      <c r="J64" s="183"/>
      <c r="K64" s="179"/>
    </row>
    <row r="65" spans="2:11" customFormat="1" ht="15" customHeight="1">
      <c r="B65" s="178"/>
      <c r="C65" s="183"/>
      <c r="D65" s="299" t="s">
        <v>1648</v>
      </c>
      <c r="E65" s="299"/>
      <c r="F65" s="299"/>
      <c r="G65" s="299"/>
      <c r="H65" s="299"/>
      <c r="I65" s="299"/>
      <c r="J65" s="299"/>
      <c r="K65" s="179"/>
    </row>
    <row r="66" spans="2:11" customFormat="1" ht="15" customHeight="1">
      <c r="B66" s="178"/>
      <c r="C66" s="183"/>
      <c r="D66" s="302" t="s">
        <v>1649</v>
      </c>
      <c r="E66" s="302"/>
      <c r="F66" s="302"/>
      <c r="G66" s="302"/>
      <c r="H66" s="302"/>
      <c r="I66" s="302"/>
      <c r="J66" s="302"/>
      <c r="K66" s="179"/>
    </row>
    <row r="67" spans="2:11" customFormat="1" ht="15" customHeight="1">
      <c r="B67" s="178"/>
      <c r="C67" s="183"/>
      <c r="D67" s="299" t="s">
        <v>1650</v>
      </c>
      <c r="E67" s="299"/>
      <c r="F67" s="299"/>
      <c r="G67" s="299"/>
      <c r="H67" s="299"/>
      <c r="I67" s="299"/>
      <c r="J67" s="299"/>
      <c r="K67" s="179"/>
    </row>
    <row r="68" spans="2:11" customFormat="1" ht="15" customHeight="1">
      <c r="B68" s="178"/>
      <c r="C68" s="183"/>
      <c r="D68" s="299" t="s">
        <v>1651</v>
      </c>
      <c r="E68" s="299"/>
      <c r="F68" s="299"/>
      <c r="G68" s="299"/>
      <c r="H68" s="299"/>
      <c r="I68" s="299"/>
      <c r="J68" s="299"/>
      <c r="K68" s="179"/>
    </row>
    <row r="69" spans="2:11" customFormat="1" ht="15" customHeight="1">
      <c r="B69" s="178"/>
      <c r="C69" s="183"/>
      <c r="D69" s="299" t="s">
        <v>1652</v>
      </c>
      <c r="E69" s="299"/>
      <c r="F69" s="299"/>
      <c r="G69" s="299"/>
      <c r="H69" s="299"/>
      <c r="I69" s="299"/>
      <c r="J69" s="299"/>
      <c r="K69" s="179"/>
    </row>
    <row r="70" spans="2:11" customFormat="1" ht="15" customHeight="1">
      <c r="B70" s="178"/>
      <c r="C70" s="183"/>
      <c r="D70" s="299" t="s">
        <v>1653</v>
      </c>
      <c r="E70" s="299"/>
      <c r="F70" s="299"/>
      <c r="G70" s="299"/>
      <c r="H70" s="299"/>
      <c r="I70" s="299"/>
      <c r="J70" s="299"/>
      <c r="K70" s="179"/>
    </row>
    <row r="71" spans="2:11" customFormat="1" ht="12.75" customHeight="1">
      <c r="B71" s="187"/>
      <c r="C71" s="188"/>
      <c r="D71" s="188"/>
      <c r="E71" s="188"/>
      <c r="F71" s="188"/>
      <c r="G71" s="188"/>
      <c r="H71" s="188"/>
      <c r="I71" s="188"/>
      <c r="J71" s="188"/>
      <c r="K71" s="189"/>
    </row>
    <row r="72" spans="2:11" customFormat="1" ht="18.75" customHeight="1"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customFormat="1" ht="18.75" customHeight="1">
      <c r="B73" s="191"/>
      <c r="C73" s="191"/>
      <c r="D73" s="191"/>
      <c r="E73" s="191"/>
      <c r="F73" s="191"/>
      <c r="G73" s="191"/>
      <c r="H73" s="191"/>
      <c r="I73" s="191"/>
      <c r="J73" s="191"/>
      <c r="K73" s="191"/>
    </row>
    <row r="74" spans="2:11" customFormat="1" ht="7.5" customHeight="1">
      <c r="B74" s="192"/>
      <c r="C74" s="193"/>
      <c r="D74" s="193"/>
      <c r="E74" s="193"/>
      <c r="F74" s="193"/>
      <c r="G74" s="193"/>
      <c r="H74" s="193"/>
      <c r="I74" s="193"/>
      <c r="J74" s="193"/>
      <c r="K74" s="194"/>
    </row>
    <row r="75" spans="2:11" customFormat="1" ht="45" customHeight="1">
      <c r="B75" s="195"/>
      <c r="C75" s="303" t="s">
        <v>1654</v>
      </c>
      <c r="D75" s="303"/>
      <c r="E75" s="303"/>
      <c r="F75" s="303"/>
      <c r="G75" s="303"/>
      <c r="H75" s="303"/>
      <c r="I75" s="303"/>
      <c r="J75" s="303"/>
      <c r="K75" s="196"/>
    </row>
    <row r="76" spans="2:11" customFormat="1" ht="17.25" customHeight="1">
      <c r="B76" s="195"/>
      <c r="C76" s="197" t="s">
        <v>1655</v>
      </c>
      <c r="D76" s="197"/>
      <c r="E76" s="197"/>
      <c r="F76" s="197" t="s">
        <v>1656</v>
      </c>
      <c r="G76" s="198"/>
      <c r="H76" s="197" t="s">
        <v>54</v>
      </c>
      <c r="I76" s="197" t="s">
        <v>57</v>
      </c>
      <c r="J76" s="197" t="s">
        <v>1657</v>
      </c>
      <c r="K76" s="196"/>
    </row>
    <row r="77" spans="2:11" customFormat="1" ht="17.25" customHeight="1">
      <c r="B77" s="195"/>
      <c r="C77" s="199" t="s">
        <v>1658</v>
      </c>
      <c r="D77" s="199"/>
      <c r="E77" s="199"/>
      <c r="F77" s="200" t="s">
        <v>1659</v>
      </c>
      <c r="G77" s="201"/>
      <c r="H77" s="199"/>
      <c r="I77" s="199"/>
      <c r="J77" s="199" t="s">
        <v>1660</v>
      </c>
      <c r="K77" s="196"/>
    </row>
    <row r="78" spans="2:11" customFormat="1" ht="5.25" customHeight="1">
      <c r="B78" s="195"/>
      <c r="C78" s="202"/>
      <c r="D78" s="202"/>
      <c r="E78" s="202"/>
      <c r="F78" s="202"/>
      <c r="G78" s="203"/>
      <c r="H78" s="202"/>
      <c r="I78" s="202"/>
      <c r="J78" s="202"/>
      <c r="K78" s="196"/>
    </row>
    <row r="79" spans="2:11" customFormat="1" ht="15" customHeight="1">
      <c r="B79" s="195"/>
      <c r="C79" s="184" t="s">
        <v>53</v>
      </c>
      <c r="D79" s="204"/>
      <c r="E79" s="204"/>
      <c r="F79" s="205" t="s">
        <v>1661</v>
      </c>
      <c r="G79" s="206"/>
      <c r="H79" s="184" t="s">
        <v>1662</v>
      </c>
      <c r="I79" s="184" t="s">
        <v>1663</v>
      </c>
      <c r="J79" s="184">
        <v>20</v>
      </c>
      <c r="K79" s="196"/>
    </row>
    <row r="80" spans="2:11" customFormat="1" ht="15" customHeight="1">
      <c r="B80" s="195"/>
      <c r="C80" s="184" t="s">
        <v>1664</v>
      </c>
      <c r="D80" s="184"/>
      <c r="E80" s="184"/>
      <c r="F80" s="205" t="s">
        <v>1661</v>
      </c>
      <c r="G80" s="206"/>
      <c r="H80" s="184" t="s">
        <v>1665</v>
      </c>
      <c r="I80" s="184" t="s">
        <v>1663</v>
      </c>
      <c r="J80" s="184">
        <v>120</v>
      </c>
      <c r="K80" s="196"/>
    </row>
    <row r="81" spans="2:11" customFormat="1" ht="15" customHeight="1">
      <c r="B81" s="207"/>
      <c r="C81" s="184" t="s">
        <v>1666</v>
      </c>
      <c r="D81" s="184"/>
      <c r="E81" s="184"/>
      <c r="F81" s="205" t="s">
        <v>1667</v>
      </c>
      <c r="G81" s="206"/>
      <c r="H81" s="184" t="s">
        <v>1668</v>
      </c>
      <c r="I81" s="184" t="s">
        <v>1663</v>
      </c>
      <c r="J81" s="184">
        <v>50</v>
      </c>
      <c r="K81" s="196"/>
    </row>
    <row r="82" spans="2:11" customFormat="1" ht="15" customHeight="1">
      <c r="B82" s="207"/>
      <c r="C82" s="184" t="s">
        <v>1669</v>
      </c>
      <c r="D82" s="184"/>
      <c r="E82" s="184"/>
      <c r="F82" s="205" t="s">
        <v>1661</v>
      </c>
      <c r="G82" s="206"/>
      <c r="H82" s="184" t="s">
        <v>1670</v>
      </c>
      <c r="I82" s="184" t="s">
        <v>1671</v>
      </c>
      <c r="J82" s="184"/>
      <c r="K82" s="196"/>
    </row>
    <row r="83" spans="2:11" customFormat="1" ht="15" customHeight="1">
      <c r="B83" s="207"/>
      <c r="C83" s="184" t="s">
        <v>1672</v>
      </c>
      <c r="D83" s="184"/>
      <c r="E83" s="184"/>
      <c r="F83" s="205" t="s">
        <v>1667</v>
      </c>
      <c r="G83" s="184"/>
      <c r="H83" s="184" t="s">
        <v>1673</v>
      </c>
      <c r="I83" s="184" t="s">
        <v>1663</v>
      </c>
      <c r="J83" s="184">
        <v>15</v>
      </c>
      <c r="K83" s="196"/>
    </row>
    <row r="84" spans="2:11" customFormat="1" ht="15" customHeight="1">
      <c r="B84" s="207"/>
      <c r="C84" s="184" t="s">
        <v>1674</v>
      </c>
      <c r="D84" s="184"/>
      <c r="E84" s="184"/>
      <c r="F84" s="205" t="s">
        <v>1667</v>
      </c>
      <c r="G84" s="184"/>
      <c r="H84" s="184" t="s">
        <v>1675</v>
      </c>
      <c r="I84" s="184" t="s">
        <v>1663</v>
      </c>
      <c r="J84" s="184">
        <v>15</v>
      </c>
      <c r="K84" s="196"/>
    </row>
    <row r="85" spans="2:11" customFormat="1" ht="15" customHeight="1">
      <c r="B85" s="207"/>
      <c r="C85" s="184" t="s">
        <v>1676</v>
      </c>
      <c r="D85" s="184"/>
      <c r="E85" s="184"/>
      <c r="F85" s="205" t="s">
        <v>1667</v>
      </c>
      <c r="G85" s="184"/>
      <c r="H85" s="184" t="s">
        <v>1677</v>
      </c>
      <c r="I85" s="184" t="s">
        <v>1663</v>
      </c>
      <c r="J85" s="184">
        <v>20</v>
      </c>
      <c r="K85" s="196"/>
    </row>
    <row r="86" spans="2:11" customFormat="1" ht="15" customHeight="1">
      <c r="B86" s="207"/>
      <c r="C86" s="184" t="s">
        <v>1678</v>
      </c>
      <c r="D86" s="184"/>
      <c r="E86" s="184"/>
      <c r="F86" s="205" t="s">
        <v>1667</v>
      </c>
      <c r="G86" s="184"/>
      <c r="H86" s="184" t="s">
        <v>1679</v>
      </c>
      <c r="I86" s="184" t="s">
        <v>1663</v>
      </c>
      <c r="J86" s="184">
        <v>20</v>
      </c>
      <c r="K86" s="196"/>
    </row>
    <row r="87" spans="2:11" customFormat="1" ht="15" customHeight="1">
      <c r="B87" s="207"/>
      <c r="C87" s="184" t="s">
        <v>1680</v>
      </c>
      <c r="D87" s="184"/>
      <c r="E87" s="184"/>
      <c r="F87" s="205" t="s">
        <v>1667</v>
      </c>
      <c r="G87" s="206"/>
      <c r="H87" s="184" t="s">
        <v>1681</v>
      </c>
      <c r="I87" s="184" t="s">
        <v>1663</v>
      </c>
      <c r="J87" s="184">
        <v>50</v>
      </c>
      <c r="K87" s="196"/>
    </row>
    <row r="88" spans="2:11" customFormat="1" ht="15" customHeight="1">
      <c r="B88" s="207"/>
      <c r="C88" s="184" t="s">
        <v>1682</v>
      </c>
      <c r="D88" s="184"/>
      <c r="E88" s="184"/>
      <c r="F88" s="205" t="s">
        <v>1667</v>
      </c>
      <c r="G88" s="206"/>
      <c r="H88" s="184" t="s">
        <v>1683</v>
      </c>
      <c r="I88" s="184" t="s">
        <v>1663</v>
      </c>
      <c r="J88" s="184">
        <v>20</v>
      </c>
      <c r="K88" s="196"/>
    </row>
    <row r="89" spans="2:11" customFormat="1" ht="15" customHeight="1">
      <c r="B89" s="207"/>
      <c r="C89" s="184" t="s">
        <v>1684</v>
      </c>
      <c r="D89" s="184"/>
      <c r="E89" s="184"/>
      <c r="F89" s="205" t="s">
        <v>1667</v>
      </c>
      <c r="G89" s="206"/>
      <c r="H89" s="184" t="s">
        <v>1685</v>
      </c>
      <c r="I89" s="184" t="s">
        <v>1663</v>
      </c>
      <c r="J89" s="184">
        <v>20</v>
      </c>
      <c r="K89" s="196"/>
    </row>
    <row r="90" spans="2:11" customFormat="1" ht="15" customHeight="1">
      <c r="B90" s="207"/>
      <c r="C90" s="184" t="s">
        <v>1686</v>
      </c>
      <c r="D90" s="184"/>
      <c r="E90" s="184"/>
      <c r="F90" s="205" t="s">
        <v>1667</v>
      </c>
      <c r="G90" s="206"/>
      <c r="H90" s="184" t="s">
        <v>1687</v>
      </c>
      <c r="I90" s="184" t="s">
        <v>1663</v>
      </c>
      <c r="J90" s="184">
        <v>50</v>
      </c>
      <c r="K90" s="196"/>
    </row>
    <row r="91" spans="2:11" customFormat="1" ht="15" customHeight="1">
      <c r="B91" s="207"/>
      <c r="C91" s="184" t="s">
        <v>1688</v>
      </c>
      <c r="D91" s="184"/>
      <c r="E91" s="184"/>
      <c r="F91" s="205" t="s">
        <v>1667</v>
      </c>
      <c r="G91" s="206"/>
      <c r="H91" s="184" t="s">
        <v>1688</v>
      </c>
      <c r="I91" s="184" t="s">
        <v>1663</v>
      </c>
      <c r="J91" s="184">
        <v>50</v>
      </c>
      <c r="K91" s="196"/>
    </row>
    <row r="92" spans="2:11" customFormat="1" ht="15" customHeight="1">
      <c r="B92" s="207"/>
      <c r="C92" s="184" t="s">
        <v>1689</v>
      </c>
      <c r="D92" s="184"/>
      <c r="E92" s="184"/>
      <c r="F92" s="205" t="s">
        <v>1667</v>
      </c>
      <c r="G92" s="206"/>
      <c r="H92" s="184" t="s">
        <v>1690</v>
      </c>
      <c r="I92" s="184" t="s">
        <v>1663</v>
      </c>
      <c r="J92" s="184">
        <v>255</v>
      </c>
      <c r="K92" s="196"/>
    </row>
    <row r="93" spans="2:11" customFormat="1" ht="15" customHeight="1">
      <c r="B93" s="207"/>
      <c r="C93" s="184" t="s">
        <v>1691</v>
      </c>
      <c r="D93" s="184"/>
      <c r="E93" s="184"/>
      <c r="F93" s="205" t="s">
        <v>1661</v>
      </c>
      <c r="G93" s="206"/>
      <c r="H93" s="184" t="s">
        <v>1692</v>
      </c>
      <c r="I93" s="184" t="s">
        <v>1693</v>
      </c>
      <c r="J93" s="184"/>
      <c r="K93" s="196"/>
    </row>
    <row r="94" spans="2:11" customFormat="1" ht="15" customHeight="1">
      <c r="B94" s="207"/>
      <c r="C94" s="184" t="s">
        <v>1694</v>
      </c>
      <c r="D94" s="184"/>
      <c r="E94" s="184"/>
      <c r="F94" s="205" t="s">
        <v>1661</v>
      </c>
      <c r="G94" s="206"/>
      <c r="H94" s="184" t="s">
        <v>1695</v>
      </c>
      <c r="I94" s="184" t="s">
        <v>1696</v>
      </c>
      <c r="J94" s="184"/>
      <c r="K94" s="196"/>
    </row>
    <row r="95" spans="2:11" customFormat="1" ht="15" customHeight="1">
      <c r="B95" s="207"/>
      <c r="C95" s="184" t="s">
        <v>1697</v>
      </c>
      <c r="D95" s="184"/>
      <c r="E95" s="184"/>
      <c r="F95" s="205" t="s">
        <v>1661</v>
      </c>
      <c r="G95" s="206"/>
      <c r="H95" s="184" t="s">
        <v>1697</v>
      </c>
      <c r="I95" s="184" t="s">
        <v>1696</v>
      </c>
      <c r="J95" s="184"/>
      <c r="K95" s="196"/>
    </row>
    <row r="96" spans="2:11" customFormat="1" ht="15" customHeight="1">
      <c r="B96" s="207"/>
      <c r="C96" s="184" t="s">
        <v>38</v>
      </c>
      <c r="D96" s="184"/>
      <c r="E96" s="184"/>
      <c r="F96" s="205" t="s">
        <v>1661</v>
      </c>
      <c r="G96" s="206"/>
      <c r="H96" s="184" t="s">
        <v>1698</v>
      </c>
      <c r="I96" s="184" t="s">
        <v>1696</v>
      </c>
      <c r="J96" s="184"/>
      <c r="K96" s="196"/>
    </row>
    <row r="97" spans="2:11" customFormat="1" ht="15" customHeight="1">
      <c r="B97" s="207"/>
      <c r="C97" s="184" t="s">
        <v>48</v>
      </c>
      <c r="D97" s="184"/>
      <c r="E97" s="184"/>
      <c r="F97" s="205" t="s">
        <v>1661</v>
      </c>
      <c r="G97" s="206"/>
      <c r="H97" s="184" t="s">
        <v>1699</v>
      </c>
      <c r="I97" s="184" t="s">
        <v>1696</v>
      </c>
      <c r="J97" s="184"/>
      <c r="K97" s="196"/>
    </row>
    <row r="98" spans="2:11" customFormat="1" ht="15" customHeight="1">
      <c r="B98" s="208"/>
      <c r="C98" s="209"/>
      <c r="D98" s="209"/>
      <c r="E98" s="209"/>
      <c r="F98" s="209"/>
      <c r="G98" s="209"/>
      <c r="H98" s="209"/>
      <c r="I98" s="209"/>
      <c r="J98" s="209"/>
      <c r="K98" s="210"/>
    </row>
    <row r="99" spans="2:11" customFormat="1" ht="18.75" customHeight="1">
      <c r="B99" s="211"/>
      <c r="C99" s="212"/>
      <c r="D99" s="212"/>
      <c r="E99" s="212"/>
      <c r="F99" s="212"/>
      <c r="G99" s="212"/>
      <c r="H99" s="212"/>
      <c r="I99" s="212"/>
      <c r="J99" s="212"/>
      <c r="K99" s="211"/>
    </row>
    <row r="100" spans="2:11" customFormat="1" ht="18.75" customHeight="1"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</row>
    <row r="101" spans="2:11" customFormat="1" ht="7.5" customHeight="1">
      <c r="B101" s="192"/>
      <c r="C101" s="193"/>
      <c r="D101" s="193"/>
      <c r="E101" s="193"/>
      <c r="F101" s="193"/>
      <c r="G101" s="193"/>
      <c r="H101" s="193"/>
      <c r="I101" s="193"/>
      <c r="J101" s="193"/>
      <c r="K101" s="194"/>
    </row>
    <row r="102" spans="2:11" customFormat="1" ht="45" customHeight="1">
      <c r="B102" s="195"/>
      <c r="C102" s="303" t="s">
        <v>1700</v>
      </c>
      <c r="D102" s="303"/>
      <c r="E102" s="303"/>
      <c r="F102" s="303"/>
      <c r="G102" s="303"/>
      <c r="H102" s="303"/>
      <c r="I102" s="303"/>
      <c r="J102" s="303"/>
      <c r="K102" s="196"/>
    </row>
    <row r="103" spans="2:11" customFormat="1" ht="17.25" customHeight="1">
      <c r="B103" s="195"/>
      <c r="C103" s="197" t="s">
        <v>1655</v>
      </c>
      <c r="D103" s="197"/>
      <c r="E103" s="197"/>
      <c r="F103" s="197" t="s">
        <v>1656</v>
      </c>
      <c r="G103" s="198"/>
      <c r="H103" s="197" t="s">
        <v>54</v>
      </c>
      <c r="I103" s="197" t="s">
        <v>57</v>
      </c>
      <c r="J103" s="197" t="s">
        <v>1657</v>
      </c>
      <c r="K103" s="196"/>
    </row>
    <row r="104" spans="2:11" customFormat="1" ht="17.25" customHeight="1">
      <c r="B104" s="195"/>
      <c r="C104" s="199" t="s">
        <v>1658</v>
      </c>
      <c r="D104" s="199"/>
      <c r="E104" s="199"/>
      <c r="F104" s="200" t="s">
        <v>1659</v>
      </c>
      <c r="G104" s="201"/>
      <c r="H104" s="199"/>
      <c r="I104" s="199"/>
      <c r="J104" s="199" t="s">
        <v>1660</v>
      </c>
      <c r="K104" s="196"/>
    </row>
    <row r="105" spans="2:11" customFormat="1" ht="5.25" customHeight="1">
      <c r="B105" s="195"/>
      <c r="C105" s="197"/>
      <c r="D105" s="197"/>
      <c r="E105" s="197"/>
      <c r="F105" s="197"/>
      <c r="G105" s="213"/>
      <c r="H105" s="197"/>
      <c r="I105" s="197"/>
      <c r="J105" s="197"/>
      <c r="K105" s="196"/>
    </row>
    <row r="106" spans="2:11" customFormat="1" ht="15" customHeight="1">
      <c r="B106" s="195"/>
      <c r="C106" s="184" t="s">
        <v>53</v>
      </c>
      <c r="D106" s="204"/>
      <c r="E106" s="204"/>
      <c r="F106" s="205" t="s">
        <v>1661</v>
      </c>
      <c r="G106" s="184"/>
      <c r="H106" s="184" t="s">
        <v>1701</v>
      </c>
      <c r="I106" s="184" t="s">
        <v>1663</v>
      </c>
      <c r="J106" s="184">
        <v>20</v>
      </c>
      <c r="K106" s="196"/>
    </row>
    <row r="107" spans="2:11" customFormat="1" ht="15" customHeight="1">
      <c r="B107" s="195"/>
      <c r="C107" s="184" t="s">
        <v>1664</v>
      </c>
      <c r="D107" s="184"/>
      <c r="E107" s="184"/>
      <c r="F107" s="205" t="s">
        <v>1661</v>
      </c>
      <c r="G107" s="184"/>
      <c r="H107" s="184" t="s">
        <v>1701</v>
      </c>
      <c r="I107" s="184" t="s">
        <v>1663</v>
      </c>
      <c r="J107" s="184">
        <v>120</v>
      </c>
      <c r="K107" s="196"/>
    </row>
    <row r="108" spans="2:11" customFormat="1" ht="15" customHeight="1">
      <c r="B108" s="207"/>
      <c r="C108" s="184" t="s">
        <v>1666</v>
      </c>
      <c r="D108" s="184"/>
      <c r="E108" s="184"/>
      <c r="F108" s="205" t="s">
        <v>1667</v>
      </c>
      <c r="G108" s="184"/>
      <c r="H108" s="184" t="s">
        <v>1701</v>
      </c>
      <c r="I108" s="184" t="s">
        <v>1663</v>
      </c>
      <c r="J108" s="184">
        <v>50</v>
      </c>
      <c r="K108" s="196"/>
    </row>
    <row r="109" spans="2:11" customFormat="1" ht="15" customHeight="1">
      <c r="B109" s="207"/>
      <c r="C109" s="184" t="s">
        <v>1669</v>
      </c>
      <c r="D109" s="184"/>
      <c r="E109" s="184"/>
      <c r="F109" s="205" t="s">
        <v>1661</v>
      </c>
      <c r="G109" s="184"/>
      <c r="H109" s="184" t="s">
        <v>1701</v>
      </c>
      <c r="I109" s="184" t="s">
        <v>1671</v>
      </c>
      <c r="J109" s="184"/>
      <c r="K109" s="196"/>
    </row>
    <row r="110" spans="2:11" customFormat="1" ht="15" customHeight="1">
      <c r="B110" s="207"/>
      <c r="C110" s="184" t="s">
        <v>1680</v>
      </c>
      <c r="D110" s="184"/>
      <c r="E110" s="184"/>
      <c r="F110" s="205" t="s">
        <v>1667</v>
      </c>
      <c r="G110" s="184"/>
      <c r="H110" s="184" t="s">
        <v>1701</v>
      </c>
      <c r="I110" s="184" t="s">
        <v>1663</v>
      </c>
      <c r="J110" s="184">
        <v>50</v>
      </c>
      <c r="K110" s="196"/>
    </row>
    <row r="111" spans="2:11" customFormat="1" ht="15" customHeight="1">
      <c r="B111" s="207"/>
      <c r="C111" s="184" t="s">
        <v>1688</v>
      </c>
      <c r="D111" s="184"/>
      <c r="E111" s="184"/>
      <c r="F111" s="205" t="s">
        <v>1667</v>
      </c>
      <c r="G111" s="184"/>
      <c r="H111" s="184" t="s">
        <v>1701</v>
      </c>
      <c r="I111" s="184" t="s">
        <v>1663</v>
      </c>
      <c r="J111" s="184">
        <v>50</v>
      </c>
      <c r="K111" s="196"/>
    </row>
    <row r="112" spans="2:11" customFormat="1" ht="15" customHeight="1">
      <c r="B112" s="207"/>
      <c r="C112" s="184" t="s">
        <v>1686</v>
      </c>
      <c r="D112" s="184"/>
      <c r="E112" s="184"/>
      <c r="F112" s="205" t="s">
        <v>1667</v>
      </c>
      <c r="G112" s="184"/>
      <c r="H112" s="184" t="s">
        <v>1701</v>
      </c>
      <c r="I112" s="184" t="s">
        <v>1663</v>
      </c>
      <c r="J112" s="184">
        <v>50</v>
      </c>
      <c r="K112" s="196"/>
    </row>
    <row r="113" spans="2:11" customFormat="1" ht="15" customHeight="1">
      <c r="B113" s="207"/>
      <c r="C113" s="184" t="s">
        <v>53</v>
      </c>
      <c r="D113" s="184"/>
      <c r="E113" s="184"/>
      <c r="F113" s="205" t="s">
        <v>1661</v>
      </c>
      <c r="G113" s="184"/>
      <c r="H113" s="184" t="s">
        <v>1702</v>
      </c>
      <c r="I113" s="184" t="s">
        <v>1663</v>
      </c>
      <c r="J113" s="184">
        <v>20</v>
      </c>
      <c r="K113" s="196"/>
    </row>
    <row r="114" spans="2:11" customFormat="1" ht="15" customHeight="1">
      <c r="B114" s="207"/>
      <c r="C114" s="184" t="s">
        <v>1703</v>
      </c>
      <c r="D114" s="184"/>
      <c r="E114" s="184"/>
      <c r="F114" s="205" t="s">
        <v>1661</v>
      </c>
      <c r="G114" s="184"/>
      <c r="H114" s="184" t="s">
        <v>1704</v>
      </c>
      <c r="I114" s="184" t="s">
        <v>1663</v>
      </c>
      <c r="J114" s="184">
        <v>120</v>
      </c>
      <c r="K114" s="196"/>
    </row>
    <row r="115" spans="2:11" customFormat="1" ht="15" customHeight="1">
      <c r="B115" s="207"/>
      <c r="C115" s="184" t="s">
        <v>38</v>
      </c>
      <c r="D115" s="184"/>
      <c r="E115" s="184"/>
      <c r="F115" s="205" t="s">
        <v>1661</v>
      </c>
      <c r="G115" s="184"/>
      <c r="H115" s="184" t="s">
        <v>1705</v>
      </c>
      <c r="I115" s="184" t="s">
        <v>1696</v>
      </c>
      <c r="J115" s="184"/>
      <c r="K115" s="196"/>
    </row>
    <row r="116" spans="2:11" customFormat="1" ht="15" customHeight="1">
      <c r="B116" s="207"/>
      <c r="C116" s="184" t="s">
        <v>48</v>
      </c>
      <c r="D116" s="184"/>
      <c r="E116" s="184"/>
      <c r="F116" s="205" t="s">
        <v>1661</v>
      </c>
      <c r="G116" s="184"/>
      <c r="H116" s="184" t="s">
        <v>1706</v>
      </c>
      <c r="I116" s="184" t="s">
        <v>1696</v>
      </c>
      <c r="J116" s="184"/>
      <c r="K116" s="196"/>
    </row>
    <row r="117" spans="2:11" customFormat="1" ht="15" customHeight="1">
      <c r="B117" s="207"/>
      <c r="C117" s="184" t="s">
        <v>57</v>
      </c>
      <c r="D117" s="184"/>
      <c r="E117" s="184"/>
      <c r="F117" s="205" t="s">
        <v>1661</v>
      </c>
      <c r="G117" s="184"/>
      <c r="H117" s="184" t="s">
        <v>1707</v>
      </c>
      <c r="I117" s="184" t="s">
        <v>1708</v>
      </c>
      <c r="J117" s="184"/>
      <c r="K117" s="196"/>
    </row>
    <row r="118" spans="2:11" customFormat="1" ht="15" customHeight="1">
      <c r="B118" s="208"/>
      <c r="C118" s="214"/>
      <c r="D118" s="214"/>
      <c r="E118" s="214"/>
      <c r="F118" s="214"/>
      <c r="G118" s="214"/>
      <c r="H118" s="214"/>
      <c r="I118" s="214"/>
      <c r="J118" s="214"/>
      <c r="K118" s="210"/>
    </row>
    <row r="119" spans="2:11" customFormat="1" ht="18.75" customHeight="1">
      <c r="B119" s="215"/>
      <c r="C119" s="216"/>
      <c r="D119" s="216"/>
      <c r="E119" s="216"/>
      <c r="F119" s="217"/>
      <c r="G119" s="216"/>
      <c r="H119" s="216"/>
      <c r="I119" s="216"/>
      <c r="J119" s="216"/>
      <c r="K119" s="215"/>
    </row>
    <row r="120" spans="2:11" customFormat="1" ht="18.75" customHeight="1"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</row>
    <row r="121" spans="2:11" customFormat="1" ht="7.5" customHeight="1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customFormat="1" ht="45" customHeight="1">
      <c r="B122" s="221"/>
      <c r="C122" s="301" t="s">
        <v>1709</v>
      </c>
      <c r="D122" s="301"/>
      <c r="E122" s="301"/>
      <c r="F122" s="301"/>
      <c r="G122" s="301"/>
      <c r="H122" s="301"/>
      <c r="I122" s="301"/>
      <c r="J122" s="301"/>
      <c r="K122" s="222"/>
    </row>
    <row r="123" spans="2:11" customFormat="1" ht="17.25" customHeight="1">
      <c r="B123" s="223"/>
      <c r="C123" s="197" t="s">
        <v>1655</v>
      </c>
      <c r="D123" s="197"/>
      <c r="E123" s="197"/>
      <c r="F123" s="197" t="s">
        <v>1656</v>
      </c>
      <c r="G123" s="198"/>
      <c r="H123" s="197" t="s">
        <v>54</v>
      </c>
      <c r="I123" s="197" t="s">
        <v>57</v>
      </c>
      <c r="J123" s="197" t="s">
        <v>1657</v>
      </c>
      <c r="K123" s="224"/>
    </row>
    <row r="124" spans="2:11" customFormat="1" ht="17.25" customHeight="1">
      <c r="B124" s="223"/>
      <c r="C124" s="199" t="s">
        <v>1658</v>
      </c>
      <c r="D124" s="199"/>
      <c r="E124" s="199"/>
      <c r="F124" s="200" t="s">
        <v>1659</v>
      </c>
      <c r="G124" s="201"/>
      <c r="H124" s="199"/>
      <c r="I124" s="199"/>
      <c r="J124" s="199" t="s">
        <v>1660</v>
      </c>
      <c r="K124" s="224"/>
    </row>
    <row r="125" spans="2:11" customFormat="1" ht="5.25" customHeight="1">
      <c r="B125" s="225"/>
      <c r="C125" s="202"/>
      <c r="D125" s="202"/>
      <c r="E125" s="202"/>
      <c r="F125" s="202"/>
      <c r="G125" s="226"/>
      <c r="H125" s="202"/>
      <c r="I125" s="202"/>
      <c r="J125" s="202"/>
      <c r="K125" s="227"/>
    </row>
    <row r="126" spans="2:11" customFormat="1" ht="15" customHeight="1">
      <c r="B126" s="225"/>
      <c r="C126" s="184" t="s">
        <v>1664</v>
      </c>
      <c r="D126" s="204"/>
      <c r="E126" s="204"/>
      <c r="F126" s="205" t="s">
        <v>1661</v>
      </c>
      <c r="G126" s="184"/>
      <c r="H126" s="184" t="s">
        <v>1701</v>
      </c>
      <c r="I126" s="184" t="s">
        <v>1663</v>
      </c>
      <c r="J126" s="184">
        <v>120</v>
      </c>
      <c r="K126" s="228"/>
    </row>
    <row r="127" spans="2:11" customFormat="1" ht="15" customHeight="1">
      <c r="B127" s="225"/>
      <c r="C127" s="184" t="s">
        <v>1710</v>
      </c>
      <c r="D127" s="184"/>
      <c r="E127" s="184"/>
      <c r="F127" s="205" t="s">
        <v>1661</v>
      </c>
      <c r="G127" s="184"/>
      <c r="H127" s="184" t="s">
        <v>1711</v>
      </c>
      <c r="I127" s="184" t="s">
        <v>1663</v>
      </c>
      <c r="J127" s="184" t="s">
        <v>1712</v>
      </c>
      <c r="K127" s="228"/>
    </row>
    <row r="128" spans="2:11" customFormat="1" ht="15" customHeight="1">
      <c r="B128" s="225"/>
      <c r="C128" s="184" t="s">
        <v>1609</v>
      </c>
      <c r="D128" s="184"/>
      <c r="E128" s="184"/>
      <c r="F128" s="205" t="s">
        <v>1661</v>
      </c>
      <c r="G128" s="184"/>
      <c r="H128" s="184" t="s">
        <v>1713</v>
      </c>
      <c r="I128" s="184" t="s">
        <v>1663</v>
      </c>
      <c r="J128" s="184" t="s">
        <v>1712</v>
      </c>
      <c r="K128" s="228"/>
    </row>
    <row r="129" spans="2:11" customFormat="1" ht="15" customHeight="1">
      <c r="B129" s="225"/>
      <c r="C129" s="184" t="s">
        <v>1672</v>
      </c>
      <c r="D129" s="184"/>
      <c r="E129" s="184"/>
      <c r="F129" s="205" t="s">
        <v>1667</v>
      </c>
      <c r="G129" s="184"/>
      <c r="H129" s="184" t="s">
        <v>1673</v>
      </c>
      <c r="I129" s="184" t="s">
        <v>1663</v>
      </c>
      <c r="J129" s="184">
        <v>15</v>
      </c>
      <c r="K129" s="228"/>
    </row>
    <row r="130" spans="2:11" customFormat="1" ht="15" customHeight="1">
      <c r="B130" s="225"/>
      <c r="C130" s="184" t="s">
        <v>1674</v>
      </c>
      <c r="D130" s="184"/>
      <c r="E130" s="184"/>
      <c r="F130" s="205" t="s">
        <v>1667</v>
      </c>
      <c r="G130" s="184"/>
      <c r="H130" s="184" t="s">
        <v>1675</v>
      </c>
      <c r="I130" s="184" t="s">
        <v>1663</v>
      </c>
      <c r="J130" s="184">
        <v>15</v>
      </c>
      <c r="K130" s="228"/>
    </row>
    <row r="131" spans="2:11" customFormat="1" ht="15" customHeight="1">
      <c r="B131" s="225"/>
      <c r="C131" s="184" t="s">
        <v>1676</v>
      </c>
      <c r="D131" s="184"/>
      <c r="E131" s="184"/>
      <c r="F131" s="205" t="s">
        <v>1667</v>
      </c>
      <c r="G131" s="184"/>
      <c r="H131" s="184" t="s">
        <v>1677</v>
      </c>
      <c r="I131" s="184" t="s">
        <v>1663</v>
      </c>
      <c r="J131" s="184">
        <v>20</v>
      </c>
      <c r="K131" s="228"/>
    </row>
    <row r="132" spans="2:11" customFormat="1" ht="15" customHeight="1">
      <c r="B132" s="225"/>
      <c r="C132" s="184" t="s">
        <v>1678</v>
      </c>
      <c r="D132" s="184"/>
      <c r="E132" s="184"/>
      <c r="F132" s="205" t="s">
        <v>1667</v>
      </c>
      <c r="G132" s="184"/>
      <c r="H132" s="184" t="s">
        <v>1679</v>
      </c>
      <c r="I132" s="184" t="s">
        <v>1663</v>
      </c>
      <c r="J132" s="184">
        <v>20</v>
      </c>
      <c r="K132" s="228"/>
    </row>
    <row r="133" spans="2:11" customFormat="1" ht="15" customHeight="1">
      <c r="B133" s="225"/>
      <c r="C133" s="184" t="s">
        <v>1666</v>
      </c>
      <c r="D133" s="184"/>
      <c r="E133" s="184"/>
      <c r="F133" s="205" t="s">
        <v>1667</v>
      </c>
      <c r="G133" s="184"/>
      <c r="H133" s="184" t="s">
        <v>1701</v>
      </c>
      <c r="I133" s="184" t="s">
        <v>1663</v>
      </c>
      <c r="J133" s="184">
        <v>50</v>
      </c>
      <c r="K133" s="228"/>
    </row>
    <row r="134" spans="2:11" customFormat="1" ht="15" customHeight="1">
      <c r="B134" s="225"/>
      <c r="C134" s="184" t="s">
        <v>1680</v>
      </c>
      <c r="D134" s="184"/>
      <c r="E134" s="184"/>
      <c r="F134" s="205" t="s">
        <v>1667</v>
      </c>
      <c r="G134" s="184"/>
      <c r="H134" s="184" t="s">
        <v>1701</v>
      </c>
      <c r="I134" s="184" t="s">
        <v>1663</v>
      </c>
      <c r="J134" s="184">
        <v>50</v>
      </c>
      <c r="K134" s="228"/>
    </row>
    <row r="135" spans="2:11" customFormat="1" ht="15" customHeight="1">
      <c r="B135" s="225"/>
      <c r="C135" s="184" t="s">
        <v>1686</v>
      </c>
      <c r="D135" s="184"/>
      <c r="E135" s="184"/>
      <c r="F135" s="205" t="s">
        <v>1667</v>
      </c>
      <c r="G135" s="184"/>
      <c r="H135" s="184" t="s">
        <v>1701</v>
      </c>
      <c r="I135" s="184" t="s">
        <v>1663</v>
      </c>
      <c r="J135" s="184">
        <v>50</v>
      </c>
      <c r="K135" s="228"/>
    </row>
    <row r="136" spans="2:11" customFormat="1" ht="15" customHeight="1">
      <c r="B136" s="225"/>
      <c r="C136" s="184" t="s">
        <v>1688</v>
      </c>
      <c r="D136" s="184"/>
      <c r="E136" s="184"/>
      <c r="F136" s="205" t="s">
        <v>1667</v>
      </c>
      <c r="G136" s="184"/>
      <c r="H136" s="184" t="s">
        <v>1701</v>
      </c>
      <c r="I136" s="184" t="s">
        <v>1663</v>
      </c>
      <c r="J136" s="184">
        <v>50</v>
      </c>
      <c r="K136" s="228"/>
    </row>
    <row r="137" spans="2:11" customFormat="1" ht="15" customHeight="1">
      <c r="B137" s="225"/>
      <c r="C137" s="184" t="s">
        <v>1689</v>
      </c>
      <c r="D137" s="184"/>
      <c r="E137" s="184"/>
      <c r="F137" s="205" t="s">
        <v>1667</v>
      </c>
      <c r="G137" s="184"/>
      <c r="H137" s="184" t="s">
        <v>1714</v>
      </c>
      <c r="I137" s="184" t="s">
        <v>1663</v>
      </c>
      <c r="J137" s="184">
        <v>255</v>
      </c>
      <c r="K137" s="228"/>
    </row>
    <row r="138" spans="2:11" customFormat="1" ht="15" customHeight="1">
      <c r="B138" s="225"/>
      <c r="C138" s="184" t="s">
        <v>1691</v>
      </c>
      <c r="D138" s="184"/>
      <c r="E138" s="184"/>
      <c r="F138" s="205" t="s">
        <v>1661</v>
      </c>
      <c r="G138" s="184"/>
      <c r="H138" s="184" t="s">
        <v>1715</v>
      </c>
      <c r="I138" s="184" t="s">
        <v>1693</v>
      </c>
      <c r="J138" s="184"/>
      <c r="K138" s="228"/>
    </row>
    <row r="139" spans="2:11" customFormat="1" ht="15" customHeight="1">
      <c r="B139" s="225"/>
      <c r="C139" s="184" t="s">
        <v>1694</v>
      </c>
      <c r="D139" s="184"/>
      <c r="E139" s="184"/>
      <c r="F139" s="205" t="s">
        <v>1661</v>
      </c>
      <c r="G139" s="184"/>
      <c r="H139" s="184" t="s">
        <v>1716</v>
      </c>
      <c r="I139" s="184" t="s">
        <v>1696</v>
      </c>
      <c r="J139" s="184"/>
      <c r="K139" s="228"/>
    </row>
    <row r="140" spans="2:11" customFormat="1" ht="15" customHeight="1">
      <c r="B140" s="225"/>
      <c r="C140" s="184" t="s">
        <v>1697</v>
      </c>
      <c r="D140" s="184"/>
      <c r="E140" s="184"/>
      <c r="F140" s="205" t="s">
        <v>1661</v>
      </c>
      <c r="G140" s="184"/>
      <c r="H140" s="184" t="s">
        <v>1697</v>
      </c>
      <c r="I140" s="184" t="s">
        <v>1696</v>
      </c>
      <c r="J140" s="184"/>
      <c r="K140" s="228"/>
    </row>
    <row r="141" spans="2:11" customFormat="1" ht="15" customHeight="1">
      <c r="B141" s="225"/>
      <c r="C141" s="184" t="s">
        <v>38</v>
      </c>
      <c r="D141" s="184"/>
      <c r="E141" s="184"/>
      <c r="F141" s="205" t="s">
        <v>1661</v>
      </c>
      <c r="G141" s="184"/>
      <c r="H141" s="184" t="s">
        <v>1717</v>
      </c>
      <c r="I141" s="184" t="s">
        <v>1696</v>
      </c>
      <c r="J141" s="184"/>
      <c r="K141" s="228"/>
    </row>
    <row r="142" spans="2:11" customFormat="1" ht="15" customHeight="1">
      <c r="B142" s="225"/>
      <c r="C142" s="184" t="s">
        <v>1718</v>
      </c>
      <c r="D142" s="184"/>
      <c r="E142" s="184"/>
      <c r="F142" s="205" t="s">
        <v>1661</v>
      </c>
      <c r="G142" s="184"/>
      <c r="H142" s="184" t="s">
        <v>1719</v>
      </c>
      <c r="I142" s="184" t="s">
        <v>1696</v>
      </c>
      <c r="J142" s="184"/>
      <c r="K142" s="228"/>
    </row>
    <row r="143" spans="2:11" customFormat="1" ht="15" customHeight="1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customFormat="1" ht="18.75" customHeight="1">
      <c r="B144" s="216"/>
      <c r="C144" s="216"/>
      <c r="D144" s="216"/>
      <c r="E144" s="216"/>
      <c r="F144" s="217"/>
      <c r="G144" s="216"/>
      <c r="H144" s="216"/>
      <c r="I144" s="216"/>
      <c r="J144" s="216"/>
      <c r="K144" s="216"/>
    </row>
    <row r="145" spans="2:11" customFormat="1" ht="18.75" customHeight="1"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</row>
    <row r="146" spans="2:11" customFormat="1" ht="7.5" customHeight="1">
      <c r="B146" s="192"/>
      <c r="C146" s="193"/>
      <c r="D146" s="193"/>
      <c r="E146" s="193"/>
      <c r="F146" s="193"/>
      <c r="G146" s="193"/>
      <c r="H146" s="193"/>
      <c r="I146" s="193"/>
      <c r="J146" s="193"/>
      <c r="K146" s="194"/>
    </row>
    <row r="147" spans="2:11" customFormat="1" ht="45" customHeight="1">
      <c r="B147" s="195"/>
      <c r="C147" s="303" t="s">
        <v>1720</v>
      </c>
      <c r="D147" s="303"/>
      <c r="E147" s="303"/>
      <c r="F147" s="303"/>
      <c r="G147" s="303"/>
      <c r="H147" s="303"/>
      <c r="I147" s="303"/>
      <c r="J147" s="303"/>
      <c r="K147" s="196"/>
    </row>
    <row r="148" spans="2:11" customFormat="1" ht="17.25" customHeight="1">
      <c r="B148" s="195"/>
      <c r="C148" s="197" t="s">
        <v>1655</v>
      </c>
      <c r="D148" s="197"/>
      <c r="E148" s="197"/>
      <c r="F148" s="197" t="s">
        <v>1656</v>
      </c>
      <c r="G148" s="198"/>
      <c r="H148" s="197" t="s">
        <v>54</v>
      </c>
      <c r="I148" s="197" t="s">
        <v>57</v>
      </c>
      <c r="J148" s="197" t="s">
        <v>1657</v>
      </c>
      <c r="K148" s="196"/>
    </row>
    <row r="149" spans="2:11" customFormat="1" ht="17.25" customHeight="1">
      <c r="B149" s="195"/>
      <c r="C149" s="199" t="s">
        <v>1658</v>
      </c>
      <c r="D149" s="199"/>
      <c r="E149" s="199"/>
      <c r="F149" s="200" t="s">
        <v>1659</v>
      </c>
      <c r="G149" s="201"/>
      <c r="H149" s="199"/>
      <c r="I149" s="199"/>
      <c r="J149" s="199" t="s">
        <v>1660</v>
      </c>
      <c r="K149" s="196"/>
    </row>
    <row r="150" spans="2:11" customFormat="1" ht="5.25" customHeight="1">
      <c r="B150" s="207"/>
      <c r="C150" s="202"/>
      <c r="D150" s="202"/>
      <c r="E150" s="202"/>
      <c r="F150" s="202"/>
      <c r="G150" s="203"/>
      <c r="H150" s="202"/>
      <c r="I150" s="202"/>
      <c r="J150" s="202"/>
      <c r="K150" s="228"/>
    </row>
    <row r="151" spans="2:11" customFormat="1" ht="15" customHeight="1">
      <c r="B151" s="207"/>
      <c r="C151" s="232" t="s">
        <v>1664</v>
      </c>
      <c r="D151" s="184"/>
      <c r="E151" s="184"/>
      <c r="F151" s="233" t="s">
        <v>1661</v>
      </c>
      <c r="G151" s="184"/>
      <c r="H151" s="232" t="s">
        <v>1701</v>
      </c>
      <c r="I151" s="232" t="s">
        <v>1663</v>
      </c>
      <c r="J151" s="232">
        <v>120</v>
      </c>
      <c r="K151" s="228"/>
    </row>
    <row r="152" spans="2:11" customFormat="1" ht="15" customHeight="1">
      <c r="B152" s="207"/>
      <c r="C152" s="232" t="s">
        <v>1710</v>
      </c>
      <c r="D152" s="184"/>
      <c r="E152" s="184"/>
      <c r="F152" s="233" t="s">
        <v>1661</v>
      </c>
      <c r="G152" s="184"/>
      <c r="H152" s="232" t="s">
        <v>1721</v>
      </c>
      <c r="I152" s="232" t="s">
        <v>1663</v>
      </c>
      <c r="J152" s="232" t="s">
        <v>1712</v>
      </c>
      <c r="K152" s="228"/>
    </row>
    <row r="153" spans="2:11" customFormat="1" ht="15" customHeight="1">
      <c r="B153" s="207"/>
      <c r="C153" s="232" t="s">
        <v>1609</v>
      </c>
      <c r="D153" s="184"/>
      <c r="E153" s="184"/>
      <c r="F153" s="233" t="s">
        <v>1661</v>
      </c>
      <c r="G153" s="184"/>
      <c r="H153" s="232" t="s">
        <v>1722</v>
      </c>
      <c r="I153" s="232" t="s">
        <v>1663</v>
      </c>
      <c r="J153" s="232" t="s">
        <v>1712</v>
      </c>
      <c r="K153" s="228"/>
    </row>
    <row r="154" spans="2:11" customFormat="1" ht="15" customHeight="1">
      <c r="B154" s="207"/>
      <c r="C154" s="232" t="s">
        <v>1666</v>
      </c>
      <c r="D154" s="184"/>
      <c r="E154" s="184"/>
      <c r="F154" s="233" t="s">
        <v>1667</v>
      </c>
      <c r="G154" s="184"/>
      <c r="H154" s="232" t="s">
        <v>1701</v>
      </c>
      <c r="I154" s="232" t="s">
        <v>1663</v>
      </c>
      <c r="J154" s="232">
        <v>50</v>
      </c>
      <c r="K154" s="228"/>
    </row>
    <row r="155" spans="2:11" customFormat="1" ht="15" customHeight="1">
      <c r="B155" s="207"/>
      <c r="C155" s="232" t="s">
        <v>1669</v>
      </c>
      <c r="D155" s="184"/>
      <c r="E155" s="184"/>
      <c r="F155" s="233" t="s">
        <v>1661</v>
      </c>
      <c r="G155" s="184"/>
      <c r="H155" s="232" t="s">
        <v>1701</v>
      </c>
      <c r="I155" s="232" t="s">
        <v>1671</v>
      </c>
      <c r="J155" s="232"/>
      <c r="K155" s="228"/>
    </row>
    <row r="156" spans="2:11" customFormat="1" ht="15" customHeight="1">
      <c r="B156" s="207"/>
      <c r="C156" s="232" t="s">
        <v>1680</v>
      </c>
      <c r="D156" s="184"/>
      <c r="E156" s="184"/>
      <c r="F156" s="233" t="s">
        <v>1667</v>
      </c>
      <c r="G156" s="184"/>
      <c r="H156" s="232" t="s">
        <v>1701</v>
      </c>
      <c r="I156" s="232" t="s">
        <v>1663</v>
      </c>
      <c r="J156" s="232">
        <v>50</v>
      </c>
      <c r="K156" s="228"/>
    </row>
    <row r="157" spans="2:11" customFormat="1" ht="15" customHeight="1">
      <c r="B157" s="207"/>
      <c r="C157" s="232" t="s">
        <v>1688</v>
      </c>
      <c r="D157" s="184"/>
      <c r="E157" s="184"/>
      <c r="F157" s="233" t="s">
        <v>1667</v>
      </c>
      <c r="G157" s="184"/>
      <c r="H157" s="232" t="s">
        <v>1701</v>
      </c>
      <c r="I157" s="232" t="s">
        <v>1663</v>
      </c>
      <c r="J157" s="232">
        <v>50</v>
      </c>
      <c r="K157" s="228"/>
    </row>
    <row r="158" spans="2:11" customFormat="1" ht="15" customHeight="1">
      <c r="B158" s="207"/>
      <c r="C158" s="232" t="s">
        <v>1686</v>
      </c>
      <c r="D158" s="184"/>
      <c r="E158" s="184"/>
      <c r="F158" s="233" t="s">
        <v>1667</v>
      </c>
      <c r="G158" s="184"/>
      <c r="H158" s="232" t="s">
        <v>1701</v>
      </c>
      <c r="I158" s="232" t="s">
        <v>1663</v>
      </c>
      <c r="J158" s="232">
        <v>50</v>
      </c>
      <c r="K158" s="228"/>
    </row>
    <row r="159" spans="2:11" customFormat="1" ht="15" customHeight="1">
      <c r="B159" s="207"/>
      <c r="C159" s="232" t="s">
        <v>100</v>
      </c>
      <c r="D159" s="184"/>
      <c r="E159" s="184"/>
      <c r="F159" s="233" t="s">
        <v>1661</v>
      </c>
      <c r="G159" s="184"/>
      <c r="H159" s="232" t="s">
        <v>1723</v>
      </c>
      <c r="I159" s="232" t="s">
        <v>1663</v>
      </c>
      <c r="J159" s="232" t="s">
        <v>1724</v>
      </c>
      <c r="K159" s="228"/>
    </row>
    <row r="160" spans="2:11" customFormat="1" ht="15" customHeight="1">
      <c r="B160" s="207"/>
      <c r="C160" s="232" t="s">
        <v>1725</v>
      </c>
      <c r="D160" s="184"/>
      <c r="E160" s="184"/>
      <c r="F160" s="233" t="s">
        <v>1661</v>
      </c>
      <c r="G160" s="184"/>
      <c r="H160" s="232" t="s">
        <v>1726</v>
      </c>
      <c r="I160" s="232" t="s">
        <v>1696</v>
      </c>
      <c r="J160" s="232"/>
      <c r="K160" s="228"/>
    </row>
    <row r="161" spans="2:11" customFormat="1" ht="15" customHeight="1">
      <c r="B161" s="234"/>
      <c r="C161" s="235"/>
      <c r="D161" s="235"/>
      <c r="E161" s="235"/>
      <c r="F161" s="235"/>
      <c r="G161" s="235"/>
      <c r="H161" s="235"/>
      <c r="I161" s="235"/>
      <c r="J161" s="235"/>
      <c r="K161" s="236"/>
    </row>
    <row r="162" spans="2:11" customFormat="1" ht="18.75" customHeight="1">
      <c r="B162" s="216"/>
      <c r="C162" s="226"/>
      <c r="D162" s="226"/>
      <c r="E162" s="226"/>
      <c r="F162" s="237"/>
      <c r="G162" s="226"/>
      <c r="H162" s="226"/>
      <c r="I162" s="226"/>
      <c r="J162" s="226"/>
      <c r="K162" s="216"/>
    </row>
    <row r="163" spans="2:11" customFormat="1" ht="18.75" customHeight="1">
      <c r="B163" s="216"/>
      <c r="C163" s="226"/>
      <c r="D163" s="226"/>
      <c r="E163" s="226"/>
      <c r="F163" s="237"/>
      <c r="G163" s="226"/>
      <c r="H163" s="226"/>
      <c r="I163" s="226"/>
      <c r="J163" s="226"/>
      <c r="K163" s="216"/>
    </row>
    <row r="164" spans="2:11" customFormat="1" ht="18.75" customHeight="1">
      <c r="B164" s="216"/>
      <c r="C164" s="226"/>
      <c r="D164" s="226"/>
      <c r="E164" s="226"/>
      <c r="F164" s="237"/>
      <c r="G164" s="226"/>
      <c r="H164" s="226"/>
      <c r="I164" s="226"/>
      <c r="J164" s="226"/>
      <c r="K164" s="216"/>
    </row>
    <row r="165" spans="2:11" customFormat="1" ht="18.75" customHeight="1">
      <c r="B165" s="216"/>
      <c r="C165" s="226"/>
      <c r="D165" s="226"/>
      <c r="E165" s="226"/>
      <c r="F165" s="237"/>
      <c r="G165" s="226"/>
      <c r="H165" s="226"/>
      <c r="I165" s="226"/>
      <c r="J165" s="226"/>
      <c r="K165" s="216"/>
    </row>
    <row r="166" spans="2:11" customFormat="1" ht="18.75" customHeight="1">
      <c r="B166" s="216"/>
      <c r="C166" s="226"/>
      <c r="D166" s="226"/>
      <c r="E166" s="226"/>
      <c r="F166" s="237"/>
      <c r="G166" s="226"/>
      <c r="H166" s="226"/>
      <c r="I166" s="226"/>
      <c r="J166" s="226"/>
      <c r="K166" s="216"/>
    </row>
    <row r="167" spans="2:11" customFormat="1" ht="18.75" customHeight="1">
      <c r="B167" s="216"/>
      <c r="C167" s="226"/>
      <c r="D167" s="226"/>
      <c r="E167" s="226"/>
      <c r="F167" s="237"/>
      <c r="G167" s="226"/>
      <c r="H167" s="226"/>
      <c r="I167" s="226"/>
      <c r="J167" s="226"/>
      <c r="K167" s="216"/>
    </row>
    <row r="168" spans="2:11" customFormat="1" ht="18.75" customHeight="1">
      <c r="B168" s="216"/>
      <c r="C168" s="226"/>
      <c r="D168" s="226"/>
      <c r="E168" s="226"/>
      <c r="F168" s="237"/>
      <c r="G168" s="226"/>
      <c r="H168" s="226"/>
      <c r="I168" s="226"/>
      <c r="J168" s="226"/>
      <c r="K168" s="216"/>
    </row>
    <row r="169" spans="2:11" customFormat="1" ht="18.75" customHeight="1"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</row>
    <row r="170" spans="2:11" customFormat="1" ht="7.5" customHeight="1">
      <c r="B170" s="173"/>
      <c r="C170" s="174"/>
      <c r="D170" s="174"/>
      <c r="E170" s="174"/>
      <c r="F170" s="174"/>
      <c r="G170" s="174"/>
      <c r="H170" s="174"/>
      <c r="I170" s="174"/>
      <c r="J170" s="174"/>
      <c r="K170" s="175"/>
    </row>
    <row r="171" spans="2:11" customFormat="1" ht="45" customHeight="1">
      <c r="B171" s="176"/>
      <c r="C171" s="301" t="s">
        <v>1727</v>
      </c>
      <c r="D171" s="301"/>
      <c r="E171" s="301"/>
      <c r="F171" s="301"/>
      <c r="G171" s="301"/>
      <c r="H171" s="301"/>
      <c r="I171" s="301"/>
      <c r="J171" s="301"/>
      <c r="K171" s="177"/>
    </row>
    <row r="172" spans="2:11" customFormat="1" ht="17.25" customHeight="1">
      <c r="B172" s="176"/>
      <c r="C172" s="197" t="s">
        <v>1655</v>
      </c>
      <c r="D172" s="197"/>
      <c r="E172" s="197"/>
      <c r="F172" s="197" t="s">
        <v>1656</v>
      </c>
      <c r="G172" s="238"/>
      <c r="H172" s="239" t="s">
        <v>54</v>
      </c>
      <c r="I172" s="239" t="s">
        <v>57</v>
      </c>
      <c r="J172" s="197" t="s">
        <v>1657</v>
      </c>
      <c r="K172" s="177"/>
    </row>
    <row r="173" spans="2:11" customFormat="1" ht="17.25" customHeight="1">
      <c r="B173" s="178"/>
      <c r="C173" s="199" t="s">
        <v>1658</v>
      </c>
      <c r="D173" s="199"/>
      <c r="E173" s="199"/>
      <c r="F173" s="200" t="s">
        <v>1659</v>
      </c>
      <c r="G173" s="240"/>
      <c r="H173" s="241"/>
      <c r="I173" s="241"/>
      <c r="J173" s="199" t="s">
        <v>1660</v>
      </c>
      <c r="K173" s="179"/>
    </row>
    <row r="174" spans="2:11" customFormat="1" ht="5.25" customHeight="1">
      <c r="B174" s="207"/>
      <c r="C174" s="202"/>
      <c r="D174" s="202"/>
      <c r="E174" s="202"/>
      <c r="F174" s="202"/>
      <c r="G174" s="203"/>
      <c r="H174" s="202"/>
      <c r="I174" s="202"/>
      <c r="J174" s="202"/>
      <c r="K174" s="228"/>
    </row>
    <row r="175" spans="2:11" customFormat="1" ht="15" customHeight="1">
      <c r="B175" s="207"/>
      <c r="C175" s="184" t="s">
        <v>1664</v>
      </c>
      <c r="D175" s="184"/>
      <c r="E175" s="184"/>
      <c r="F175" s="205" t="s">
        <v>1661</v>
      </c>
      <c r="G175" s="184"/>
      <c r="H175" s="184" t="s">
        <v>1701</v>
      </c>
      <c r="I175" s="184" t="s">
        <v>1663</v>
      </c>
      <c r="J175" s="184">
        <v>120</v>
      </c>
      <c r="K175" s="228"/>
    </row>
    <row r="176" spans="2:11" customFormat="1" ht="15" customHeight="1">
      <c r="B176" s="207"/>
      <c r="C176" s="184" t="s">
        <v>1710</v>
      </c>
      <c r="D176" s="184"/>
      <c r="E176" s="184"/>
      <c r="F176" s="205" t="s">
        <v>1661</v>
      </c>
      <c r="G176" s="184"/>
      <c r="H176" s="184" t="s">
        <v>1711</v>
      </c>
      <c r="I176" s="184" t="s">
        <v>1663</v>
      </c>
      <c r="J176" s="184" t="s">
        <v>1712</v>
      </c>
      <c r="K176" s="228"/>
    </row>
    <row r="177" spans="2:11" customFormat="1" ht="15" customHeight="1">
      <c r="B177" s="207"/>
      <c r="C177" s="184" t="s">
        <v>1609</v>
      </c>
      <c r="D177" s="184"/>
      <c r="E177" s="184"/>
      <c r="F177" s="205" t="s">
        <v>1661</v>
      </c>
      <c r="G177" s="184"/>
      <c r="H177" s="184" t="s">
        <v>1728</v>
      </c>
      <c r="I177" s="184" t="s">
        <v>1663</v>
      </c>
      <c r="J177" s="184" t="s">
        <v>1712</v>
      </c>
      <c r="K177" s="228"/>
    </row>
    <row r="178" spans="2:11" customFormat="1" ht="15" customHeight="1">
      <c r="B178" s="207"/>
      <c r="C178" s="184" t="s">
        <v>1666</v>
      </c>
      <c r="D178" s="184"/>
      <c r="E178" s="184"/>
      <c r="F178" s="205" t="s">
        <v>1667</v>
      </c>
      <c r="G178" s="184"/>
      <c r="H178" s="184" t="s">
        <v>1728</v>
      </c>
      <c r="I178" s="184" t="s">
        <v>1663</v>
      </c>
      <c r="J178" s="184">
        <v>50</v>
      </c>
      <c r="K178" s="228"/>
    </row>
    <row r="179" spans="2:11" customFormat="1" ht="15" customHeight="1">
      <c r="B179" s="207"/>
      <c r="C179" s="184" t="s">
        <v>1669</v>
      </c>
      <c r="D179" s="184"/>
      <c r="E179" s="184"/>
      <c r="F179" s="205" t="s">
        <v>1661</v>
      </c>
      <c r="G179" s="184"/>
      <c r="H179" s="184" t="s">
        <v>1728</v>
      </c>
      <c r="I179" s="184" t="s">
        <v>1671</v>
      </c>
      <c r="J179" s="184"/>
      <c r="K179" s="228"/>
    </row>
    <row r="180" spans="2:11" customFormat="1" ht="15" customHeight="1">
      <c r="B180" s="207"/>
      <c r="C180" s="184" t="s">
        <v>1680</v>
      </c>
      <c r="D180" s="184"/>
      <c r="E180" s="184"/>
      <c r="F180" s="205" t="s">
        <v>1667</v>
      </c>
      <c r="G180" s="184"/>
      <c r="H180" s="184" t="s">
        <v>1728</v>
      </c>
      <c r="I180" s="184" t="s">
        <v>1663</v>
      </c>
      <c r="J180" s="184">
        <v>50</v>
      </c>
      <c r="K180" s="228"/>
    </row>
    <row r="181" spans="2:11" customFormat="1" ht="15" customHeight="1">
      <c r="B181" s="207"/>
      <c r="C181" s="184" t="s">
        <v>1688</v>
      </c>
      <c r="D181" s="184"/>
      <c r="E181" s="184"/>
      <c r="F181" s="205" t="s">
        <v>1667</v>
      </c>
      <c r="G181" s="184"/>
      <c r="H181" s="184" t="s">
        <v>1728</v>
      </c>
      <c r="I181" s="184" t="s">
        <v>1663</v>
      </c>
      <c r="J181" s="184">
        <v>50</v>
      </c>
      <c r="K181" s="228"/>
    </row>
    <row r="182" spans="2:11" customFormat="1" ht="15" customHeight="1">
      <c r="B182" s="207"/>
      <c r="C182" s="184" t="s">
        <v>1686</v>
      </c>
      <c r="D182" s="184"/>
      <c r="E182" s="184"/>
      <c r="F182" s="205" t="s">
        <v>1667</v>
      </c>
      <c r="G182" s="184"/>
      <c r="H182" s="184" t="s">
        <v>1728</v>
      </c>
      <c r="I182" s="184" t="s">
        <v>1663</v>
      </c>
      <c r="J182" s="184">
        <v>50</v>
      </c>
      <c r="K182" s="228"/>
    </row>
    <row r="183" spans="2:11" customFormat="1" ht="15" customHeight="1">
      <c r="B183" s="207"/>
      <c r="C183" s="184" t="s">
        <v>107</v>
      </c>
      <c r="D183" s="184"/>
      <c r="E183" s="184"/>
      <c r="F183" s="205" t="s">
        <v>1661</v>
      </c>
      <c r="G183" s="184"/>
      <c r="H183" s="184" t="s">
        <v>1729</v>
      </c>
      <c r="I183" s="184" t="s">
        <v>1730</v>
      </c>
      <c r="J183" s="184"/>
      <c r="K183" s="228"/>
    </row>
    <row r="184" spans="2:11" customFormat="1" ht="15" customHeight="1">
      <c r="B184" s="207"/>
      <c r="C184" s="184" t="s">
        <v>57</v>
      </c>
      <c r="D184" s="184"/>
      <c r="E184" s="184"/>
      <c r="F184" s="205" t="s">
        <v>1661</v>
      </c>
      <c r="G184" s="184"/>
      <c r="H184" s="184" t="s">
        <v>1731</v>
      </c>
      <c r="I184" s="184" t="s">
        <v>1732</v>
      </c>
      <c r="J184" s="184">
        <v>1</v>
      </c>
      <c r="K184" s="228"/>
    </row>
    <row r="185" spans="2:11" customFormat="1" ht="15" customHeight="1">
      <c r="B185" s="207"/>
      <c r="C185" s="184" t="s">
        <v>53</v>
      </c>
      <c r="D185" s="184"/>
      <c r="E185" s="184"/>
      <c r="F185" s="205" t="s">
        <v>1661</v>
      </c>
      <c r="G185" s="184"/>
      <c r="H185" s="184" t="s">
        <v>1733</v>
      </c>
      <c r="I185" s="184" t="s">
        <v>1663</v>
      </c>
      <c r="J185" s="184">
        <v>20</v>
      </c>
      <c r="K185" s="228"/>
    </row>
    <row r="186" spans="2:11" customFormat="1" ht="15" customHeight="1">
      <c r="B186" s="207"/>
      <c r="C186" s="184" t="s">
        <v>54</v>
      </c>
      <c r="D186" s="184"/>
      <c r="E186" s="184"/>
      <c r="F186" s="205" t="s">
        <v>1661</v>
      </c>
      <c r="G186" s="184"/>
      <c r="H186" s="184" t="s">
        <v>1734</v>
      </c>
      <c r="I186" s="184" t="s">
        <v>1663</v>
      </c>
      <c r="J186" s="184">
        <v>255</v>
      </c>
      <c r="K186" s="228"/>
    </row>
    <row r="187" spans="2:11" customFormat="1" ht="15" customHeight="1">
      <c r="B187" s="207"/>
      <c r="C187" s="184" t="s">
        <v>108</v>
      </c>
      <c r="D187" s="184"/>
      <c r="E187" s="184"/>
      <c r="F187" s="205" t="s">
        <v>1661</v>
      </c>
      <c r="G187" s="184"/>
      <c r="H187" s="184" t="s">
        <v>1625</v>
      </c>
      <c r="I187" s="184" t="s">
        <v>1663</v>
      </c>
      <c r="J187" s="184">
        <v>10</v>
      </c>
      <c r="K187" s="228"/>
    </row>
    <row r="188" spans="2:11" customFormat="1" ht="15" customHeight="1">
      <c r="B188" s="207"/>
      <c r="C188" s="184" t="s">
        <v>109</v>
      </c>
      <c r="D188" s="184"/>
      <c r="E188" s="184"/>
      <c r="F188" s="205" t="s">
        <v>1661</v>
      </c>
      <c r="G188" s="184"/>
      <c r="H188" s="184" t="s">
        <v>1735</v>
      </c>
      <c r="I188" s="184" t="s">
        <v>1696</v>
      </c>
      <c r="J188" s="184"/>
      <c r="K188" s="228"/>
    </row>
    <row r="189" spans="2:11" customFormat="1" ht="15" customHeight="1">
      <c r="B189" s="207"/>
      <c r="C189" s="184" t="s">
        <v>1736</v>
      </c>
      <c r="D189" s="184"/>
      <c r="E189" s="184"/>
      <c r="F189" s="205" t="s">
        <v>1661</v>
      </c>
      <c r="G189" s="184"/>
      <c r="H189" s="184" t="s">
        <v>1737</v>
      </c>
      <c r="I189" s="184" t="s">
        <v>1696</v>
      </c>
      <c r="J189" s="184"/>
      <c r="K189" s="228"/>
    </row>
    <row r="190" spans="2:11" customFormat="1" ht="15" customHeight="1">
      <c r="B190" s="207"/>
      <c r="C190" s="184" t="s">
        <v>1725</v>
      </c>
      <c r="D190" s="184"/>
      <c r="E190" s="184"/>
      <c r="F190" s="205" t="s">
        <v>1661</v>
      </c>
      <c r="G190" s="184"/>
      <c r="H190" s="184" t="s">
        <v>1738</v>
      </c>
      <c r="I190" s="184" t="s">
        <v>1696</v>
      </c>
      <c r="J190" s="184"/>
      <c r="K190" s="228"/>
    </row>
    <row r="191" spans="2:11" customFormat="1" ht="15" customHeight="1">
      <c r="B191" s="207"/>
      <c r="C191" s="184" t="s">
        <v>111</v>
      </c>
      <c r="D191" s="184"/>
      <c r="E191" s="184"/>
      <c r="F191" s="205" t="s">
        <v>1667</v>
      </c>
      <c r="G191" s="184"/>
      <c r="H191" s="184" t="s">
        <v>1739</v>
      </c>
      <c r="I191" s="184" t="s">
        <v>1663</v>
      </c>
      <c r="J191" s="184">
        <v>50</v>
      </c>
      <c r="K191" s="228"/>
    </row>
    <row r="192" spans="2:11" customFormat="1" ht="15" customHeight="1">
      <c r="B192" s="207"/>
      <c r="C192" s="184" t="s">
        <v>1740</v>
      </c>
      <c r="D192" s="184"/>
      <c r="E192" s="184"/>
      <c r="F192" s="205" t="s">
        <v>1667</v>
      </c>
      <c r="G192" s="184"/>
      <c r="H192" s="184" t="s">
        <v>1741</v>
      </c>
      <c r="I192" s="184" t="s">
        <v>1742</v>
      </c>
      <c r="J192" s="184"/>
      <c r="K192" s="228"/>
    </row>
    <row r="193" spans="2:11" customFormat="1" ht="15" customHeight="1">
      <c r="B193" s="207"/>
      <c r="C193" s="184" t="s">
        <v>1743</v>
      </c>
      <c r="D193" s="184"/>
      <c r="E193" s="184"/>
      <c r="F193" s="205" t="s">
        <v>1667</v>
      </c>
      <c r="G193" s="184"/>
      <c r="H193" s="184" t="s">
        <v>1744</v>
      </c>
      <c r="I193" s="184" t="s">
        <v>1742</v>
      </c>
      <c r="J193" s="184"/>
      <c r="K193" s="228"/>
    </row>
    <row r="194" spans="2:11" customFormat="1" ht="15" customHeight="1">
      <c r="B194" s="207"/>
      <c r="C194" s="184" t="s">
        <v>1745</v>
      </c>
      <c r="D194" s="184"/>
      <c r="E194" s="184"/>
      <c r="F194" s="205" t="s">
        <v>1667</v>
      </c>
      <c r="G194" s="184"/>
      <c r="H194" s="184" t="s">
        <v>1746</v>
      </c>
      <c r="I194" s="184" t="s">
        <v>1742</v>
      </c>
      <c r="J194" s="184"/>
      <c r="K194" s="228"/>
    </row>
    <row r="195" spans="2:11" customFormat="1" ht="15" customHeight="1">
      <c r="B195" s="207"/>
      <c r="C195" s="242" t="s">
        <v>1747</v>
      </c>
      <c r="D195" s="184"/>
      <c r="E195" s="184"/>
      <c r="F195" s="205" t="s">
        <v>1667</v>
      </c>
      <c r="G195" s="184"/>
      <c r="H195" s="184" t="s">
        <v>1748</v>
      </c>
      <c r="I195" s="184" t="s">
        <v>1749</v>
      </c>
      <c r="J195" s="243" t="s">
        <v>1750</v>
      </c>
      <c r="K195" s="228"/>
    </row>
    <row r="196" spans="2:11" customFormat="1" ht="15" customHeight="1">
      <c r="B196" s="244"/>
      <c r="C196" s="245" t="s">
        <v>1751</v>
      </c>
      <c r="D196" s="246"/>
      <c r="E196" s="246"/>
      <c r="F196" s="247" t="s">
        <v>1667</v>
      </c>
      <c r="G196" s="246"/>
      <c r="H196" s="246" t="s">
        <v>1752</v>
      </c>
      <c r="I196" s="246" t="s">
        <v>1749</v>
      </c>
      <c r="J196" s="248" t="s">
        <v>1750</v>
      </c>
      <c r="K196" s="249"/>
    </row>
    <row r="197" spans="2:11" customFormat="1" ht="15" customHeight="1">
      <c r="B197" s="207"/>
      <c r="C197" s="242" t="s">
        <v>42</v>
      </c>
      <c r="D197" s="184"/>
      <c r="E197" s="184"/>
      <c r="F197" s="205" t="s">
        <v>1661</v>
      </c>
      <c r="G197" s="184"/>
      <c r="H197" s="181" t="s">
        <v>1753</v>
      </c>
      <c r="I197" s="184" t="s">
        <v>1754</v>
      </c>
      <c r="J197" s="184"/>
      <c r="K197" s="228"/>
    </row>
    <row r="198" spans="2:11" customFormat="1" ht="15" customHeight="1">
      <c r="B198" s="207"/>
      <c r="C198" s="242" t="s">
        <v>1755</v>
      </c>
      <c r="D198" s="184"/>
      <c r="E198" s="184"/>
      <c r="F198" s="205" t="s">
        <v>1661</v>
      </c>
      <c r="G198" s="184"/>
      <c r="H198" s="184" t="s">
        <v>1756</v>
      </c>
      <c r="I198" s="184" t="s">
        <v>1696</v>
      </c>
      <c r="J198" s="184"/>
      <c r="K198" s="228"/>
    </row>
    <row r="199" spans="2:11" customFormat="1" ht="15" customHeight="1">
      <c r="B199" s="207"/>
      <c r="C199" s="242" t="s">
        <v>1757</v>
      </c>
      <c r="D199" s="184"/>
      <c r="E199" s="184"/>
      <c r="F199" s="205" t="s">
        <v>1661</v>
      </c>
      <c r="G199" s="184"/>
      <c r="H199" s="184" t="s">
        <v>1758</v>
      </c>
      <c r="I199" s="184" t="s">
        <v>1696</v>
      </c>
      <c r="J199" s="184"/>
      <c r="K199" s="228"/>
    </row>
    <row r="200" spans="2:11" customFormat="1" ht="15" customHeight="1">
      <c r="B200" s="207"/>
      <c r="C200" s="242" t="s">
        <v>1759</v>
      </c>
      <c r="D200" s="184"/>
      <c r="E200" s="184"/>
      <c r="F200" s="205" t="s">
        <v>1667</v>
      </c>
      <c r="G200" s="184"/>
      <c r="H200" s="184" t="s">
        <v>1760</v>
      </c>
      <c r="I200" s="184" t="s">
        <v>1696</v>
      </c>
      <c r="J200" s="184"/>
      <c r="K200" s="228"/>
    </row>
    <row r="201" spans="2:11" customFormat="1" ht="15" customHeight="1">
      <c r="B201" s="234"/>
      <c r="C201" s="250"/>
      <c r="D201" s="235"/>
      <c r="E201" s="235"/>
      <c r="F201" s="235"/>
      <c r="G201" s="235"/>
      <c r="H201" s="235"/>
      <c r="I201" s="235"/>
      <c r="J201" s="235"/>
      <c r="K201" s="236"/>
    </row>
    <row r="202" spans="2:11" customFormat="1" ht="18.75" customHeight="1">
      <c r="B202" s="216"/>
      <c r="C202" s="226"/>
      <c r="D202" s="226"/>
      <c r="E202" s="226"/>
      <c r="F202" s="237"/>
      <c r="G202" s="226"/>
      <c r="H202" s="226"/>
      <c r="I202" s="226"/>
      <c r="J202" s="226"/>
      <c r="K202" s="216"/>
    </row>
    <row r="203" spans="2:11" customFormat="1" ht="18.75" customHeight="1">
      <c r="B203" s="191"/>
      <c r="C203" s="191"/>
      <c r="D203" s="191"/>
      <c r="E203" s="191"/>
      <c r="F203" s="191"/>
      <c r="G203" s="191"/>
      <c r="H203" s="191"/>
      <c r="I203" s="191"/>
      <c r="J203" s="191"/>
      <c r="K203" s="191"/>
    </row>
    <row r="204" spans="2:11" customFormat="1" ht="13.5">
      <c r="B204" s="173"/>
      <c r="C204" s="174"/>
      <c r="D204" s="174"/>
      <c r="E204" s="174"/>
      <c r="F204" s="174"/>
      <c r="G204" s="174"/>
      <c r="H204" s="174"/>
      <c r="I204" s="174"/>
      <c r="J204" s="174"/>
      <c r="K204" s="175"/>
    </row>
    <row r="205" spans="2:11" customFormat="1" ht="21" customHeight="1">
      <c r="B205" s="176"/>
      <c r="C205" s="301" t="s">
        <v>1761</v>
      </c>
      <c r="D205" s="301"/>
      <c r="E205" s="301"/>
      <c r="F205" s="301"/>
      <c r="G205" s="301"/>
      <c r="H205" s="301"/>
      <c r="I205" s="301"/>
      <c r="J205" s="301"/>
      <c r="K205" s="177"/>
    </row>
    <row r="206" spans="2:11" customFormat="1" ht="25.5" customHeight="1">
      <c r="B206" s="176"/>
      <c r="C206" s="251" t="s">
        <v>1762</v>
      </c>
      <c r="D206" s="251"/>
      <c r="E206" s="251"/>
      <c r="F206" s="251" t="s">
        <v>1763</v>
      </c>
      <c r="G206" s="252"/>
      <c r="H206" s="304" t="s">
        <v>1764</v>
      </c>
      <c r="I206" s="304"/>
      <c r="J206" s="304"/>
      <c r="K206" s="177"/>
    </row>
    <row r="207" spans="2:11" customFormat="1" ht="5.25" customHeight="1">
      <c r="B207" s="207"/>
      <c r="C207" s="202"/>
      <c r="D207" s="202"/>
      <c r="E207" s="202"/>
      <c r="F207" s="202"/>
      <c r="G207" s="226"/>
      <c r="H207" s="202"/>
      <c r="I207" s="202"/>
      <c r="J207" s="202"/>
      <c r="K207" s="228"/>
    </row>
    <row r="208" spans="2:11" customFormat="1" ht="15" customHeight="1">
      <c r="B208" s="207"/>
      <c r="C208" s="184" t="s">
        <v>1754</v>
      </c>
      <c r="D208" s="184"/>
      <c r="E208" s="184"/>
      <c r="F208" s="205" t="s">
        <v>43</v>
      </c>
      <c r="G208" s="184"/>
      <c r="H208" s="305" t="s">
        <v>1765</v>
      </c>
      <c r="I208" s="305"/>
      <c r="J208" s="305"/>
      <c r="K208" s="228"/>
    </row>
    <row r="209" spans="2:11" customFormat="1" ht="15" customHeight="1">
      <c r="B209" s="207"/>
      <c r="C209" s="184"/>
      <c r="D209" s="184"/>
      <c r="E209" s="184"/>
      <c r="F209" s="205" t="s">
        <v>44</v>
      </c>
      <c r="G209" s="184"/>
      <c r="H209" s="305" t="s">
        <v>1766</v>
      </c>
      <c r="I209" s="305"/>
      <c r="J209" s="305"/>
      <c r="K209" s="228"/>
    </row>
    <row r="210" spans="2:11" customFormat="1" ht="15" customHeight="1">
      <c r="B210" s="207"/>
      <c r="C210" s="184"/>
      <c r="D210" s="184"/>
      <c r="E210" s="184"/>
      <c r="F210" s="205" t="s">
        <v>47</v>
      </c>
      <c r="G210" s="184"/>
      <c r="H210" s="305" t="s">
        <v>1767</v>
      </c>
      <c r="I210" s="305"/>
      <c r="J210" s="305"/>
      <c r="K210" s="228"/>
    </row>
    <row r="211" spans="2:11" customFormat="1" ht="15" customHeight="1">
      <c r="B211" s="207"/>
      <c r="C211" s="184"/>
      <c r="D211" s="184"/>
      <c r="E211" s="184"/>
      <c r="F211" s="205" t="s">
        <v>45</v>
      </c>
      <c r="G211" s="184"/>
      <c r="H211" s="305" t="s">
        <v>1768</v>
      </c>
      <c r="I211" s="305"/>
      <c r="J211" s="305"/>
      <c r="K211" s="228"/>
    </row>
    <row r="212" spans="2:11" customFormat="1" ht="15" customHeight="1">
      <c r="B212" s="207"/>
      <c r="C212" s="184"/>
      <c r="D212" s="184"/>
      <c r="E212" s="184"/>
      <c r="F212" s="205" t="s">
        <v>46</v>
      </c>
      <c r="G212" s="184"/>
      <c r="H212" s="305" t="s">
        <v>1769</v>
      </c>
      <c r="I212" s="305"/>
      <c r="J212" s="305"/>
      <c r="K212" s="228"/>
    </row>
    <row r="213" spans="2:11" customFormat="1" ht="15" customHeight="1">
      <c r="B213" s="207"/>
      <c r="C213" s="184"/>
      <c r="D213" s="184"/>
      <c r="E213" s="184"/>
      <c r="F213" s="205"/>
      <c r="G213" s="184"/>
      <c r="H213" s="184"/>
      <c r="I213" s="184"/>
      <c r="J213" s="184"/>
      <c r="K213" s="228"/>
    </row>
    <row r="214" spans="2:11" customFormat="1" ht="15" customHeight="1">
      <c r="B214" s="207"/>
      <c r="C214" s="184" t="s">
        <v>1708</v>
      </c>
      <c r="D214" s="184"/>
      <c r="E214" s="184"/>
      <c r="F214" s="205" t="s">
        <v>1601</v>
      </c>
      <c r="G214" s="184"/>
      <c r="H214" s="305" t="s">
        <v>1770</v>
      </c>
      <c r="I214" s="305"/>
      <c r="J214" s="305"/>
      <c r="K214" s="228"/>
    </row>
    <row r="215" spans="2:11" customFormat="1" ht="15" customHeight="1">
      <c r="B215" s="207"/>
      <c r="C215" s="184"/>
      <c r="D215" s="184"/>
      <c r="E215" s="184"/>
      <c r="F215" s="205" t="s">
        <v>79</v>
      </c>
      <c r="G215" s="184"/>
      <c r="H215" s="305" t="s">
        <v>1605</v>
      </c>
      <c r="I215" s="305"/>
      <c r="J215" s="305"/>
      <c r="K215" s="228"/>
    </row>
    <row r="216" spans="2:11" customFormat="1" ht="15" customHeight="1">
      <c r="B216" s="207"/>
      <c r="C216" s="184"/>
      <c r="D216" s="184"/>
      <c r="E216" s="184"/>
      <c r="F216" s="205" t="s">
        <v>1603</v>
      </c>
      <c r="G216" s="184"/>
      <c r="H216" s="305" t="s">
        <v>1771</v>
      </c>
      <c r="I216" s="305"/>
      <c r="J216" s="305"/>
      <c r="K216" s="228"/>
    </row>
    <row r="217" spans="2:11" customFormat="1" ht="15" customHeight="1">
      <c r="B217" s="253"/>
      <c r="C217" s="184"/>
      <c r="D217" s="184"/>
      <c r="E217" s="184"/>
      <c r="F217" s="205" t="s">
        <v>94</v>
      </c>
      <c r="G217" s="242"/>
      <c r="H217" s="306" t="s">
        <v>1606</v>
      </c>
      <c r="I217" s="306"/>
      <c r="J217" s="306"/>
      <c r="K217" s="254"/>
    </row>
    <row r="218" spans="2:11" customFormat="1" ht="15" customHeight="1">
      <c r="B218" s="253"/>
      <c r="C218" s="184"/>
      <c r="D218" s="184"/>
      <c r="E218" s="184"/>
      <c r="F218" s="205" t="s">
        <v>1607</v>
      </c>
      <c r="G218" s="242"/>
      <c r="H218" s="306" t="s">
        <v>1772</v>
      </c>
      <c r="I218" s="306"/>
      <c r="J218" s="306"/>
      <c r="K218" s="254"/>
    </row>
    <row r="219" spans="2:11" customFormat="1" ht="15" customHeight="1">
      <c r="B219" s="253"/>
      <c r="C219" s="184"/>
      <c r="D219" s="184"/>
      <c r="E219" s="184"/>
      <c r="F219" s="205"/>
      <c r="G219" s="242"/>
      <c r="H219" s="232"/>
      <c r="I219" s="232"/>
      <c r="J219" s="232"/>
      <c r="K219" s="254"/>
    </row>
    <row r="220" spans="2:11" customFormat="1" ht="15" customHeight="1">
      <c r="B220" s="253"/>
      <c r="C220" s="184" t="s">
        <v>1732</v>
      </c>
      <c r="D220" s="184"/>
      <c r="E220" s="184"/>
      <c r="F220" s="205">
        <v>1</v>
      </c>
      <c r="G220" s="242"/>
      <c r="H220" s="306" t="s">
        <v>1773</v>
      </c>
      <c r="I220" s="306"/>
      <c r="J220" s="306"/>
      <c r="K220" s="254"/>
    </row>
    <row r="221" spans="2:11" customFormat="1" ht="15" customHeight="1">
      <c r="B221" s="253"/>
      <c r="C221" s="184"/>
      <c r="D221" s="184"/>
      <c r="E221" s="184"/>
      <c r="F221" s="205">
        <v>2</v>
      </c>
      <c r="G221" s="242"/>
      <c r="H221" s="306" t="s">
        <v>1774</v>
      </c>
      <c r="I221" s="306"/>
      <c r="J221" s="306"/>
      <c r="K221" s="254"/>
    </row>
    <row r="222" spans="2:11" customFormat="1" ht="15" customHeight="1">
      <c r="B222" s="253"/>
      <c r="C222" s="184"/>
      <c r="D222" s="184"/>
      <c r="E222" s="184"/>
      <c r="F222" s="205">
        <v>3</v>
      </c>
      <c r="G222" s="242"/>
      <c r="H222" s="306" t="s">
        <v>1775</v>
      </c>
      <c r="I222" s="306"/>
      <c r="J222" s="306"/>
      <c r="K222" s="254"/>
    </row>
    <row r="223" spans="2:11" customFormat="1" ht="15" customHeight="1">
      <c r="B223" s="253"/>
      <c r="C223" s="184"/>
      <c r="D223" s="184"/>
      <c r="E223" s="184"/>
      <c r="F223" s="205">
        <v>4</v>
      </c>
      <c r="G223" s="242"/>
      <c r="H223" s="306" t="s">
        <v>1776</v>
      </c>
      <c r="I223" s="306"/>
      <c r="J223" s="306"/>
      <c r="K223" s="254"/>
    </row>
    <row r="224" spans="2:11" customFormat="1" ht="12.75" customHeight="1">
      <c r="B224" s="255"/>
      <c r="C224" s="256"/>
      <c r="D224" s="256"/>
      <c r="E224" s="256"/>
      <c r="F224" s="256"/>
      <c r="G224" s="256"/>
      <c r="H224" s="256"/>
      <c r="I224" s="256"/>
      <c r="J224" s="256"/>
      <c r="K224" s="257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  <headerFooter>
    <oddHeader>&amp;C&amp;"Verdana"&amp;7&amp;K000000 SŽ: Diskrétní&amp;1#_x000D_</oddHeader>
  </headerFooter>
</worksheet>
</file>

<file path=docMetadata/LabelInfo.xml><?xml version="1.0" encoding="utf-8"?>
<clbl:labelList xmlns:clbl="http://schemas.microsoft.com/office/2020/mipLabelMetadata">
  <clbl:label id="{9ddb9afb-7db9-455c-b290-5dab9317a43e}" enabled="1" method="Privilege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zakázky</vt:lpstr>
      <vt:lpstr>01 - SILNOPROUD A POMOCNÉ...</vt:lpstr>
      <vt:lpstr>02 - EZS</vt:lpstr>
      <vt:lpstr>03 - KAMEROVÉ SYSTÉMY</vt:lpstr>
      <vt:lpstr>04 - STRUKTUROVANÁ KABELÁŽ</vt:lpstr>
      <vt:lpstr>05 - VRN</vt:lpstr>
      <vt:lpstr>Pokyny pro vyplnění</vt:lpstr>
      <vt:lpstr>'01 - SILNOPROUD A POMOCNÉ...'!Názvy_tisku</vt:lpstr>
      <vt:lpstr>'02 - EZS'!Názvy_tisku</vt:lpstr>
      <vt:lpstr>'03 - KAMEROVÉ SYSTÉMY'!Názvy_tisku</vt:lpstr>
      <vt:lpstr>'04 - STRUKTUROVANÁ KABELÁŽ'!Názvy_tisku</vt:lpstr>
      <vt:lpstr>'05 - VRN'!Názvy_tisku</vt:lpstr>
      <vt:lpstr>'Rekapitulace zakázky'!Názvy_tisku</vt:lpstr>
      <vt:lpstr>'01 - SILNOPROUD A POMOCNÉ...'!Oblast_tisku</vt:lpstr>
      <vt:lpstr>'02 - EZS'!Oblast_tisku</vt:lpstr>
      <vt:lpstr>'03 - KAMEROVÉ SYSTÉMY'!Oblast_tisku</vt:lpstr>
      <vt:lpstr>'04 - STRUKTUROVANÁ KABELÁŽ'!Oblast_tisku</vt:lpstr>
      <vt:lpstr>'05 - VRN'!Oblast_tisku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Křehlík Petr, MBA</cp:lastModifiedBy>
  <dcterms:created xsi:type="dcterms:W3CDTF">2025-07-08T12:42:18Z</dcterms:created>
  <dcterms:modified xsi:type="dcterms:W3CDTF">2025-07-08T13:17:23Z</dcterms:modified>
</cp:coreProperties>
</file>